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info\OneDrive\stavby\3_stavby_provaděné\Male_stavby\CSK_C06_Kanalizace_Hrádek u č.p418\Rozpočet\"/>
    </mc:Choice>
  </mc:AlternateContent>
  <bookViews>
    <workbookView xWindow="0" yWindow="0" windowWidth="0" windowHeight="0"/>
  </bookViews>
  <sheets>
    <sheet name="Rekapitulace stavby" sheetId="1" r:id="rId1"/>
    <sheet name="CSK_M_006_1 - Oprava hava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'CSK_M_006_1 - Oprava hava...'!$C$123:$K$258</definedName>
    <definedName name="_xlnm.Print_Area" localSheetId="1">'CSK_M_006_1 - Oprava hava...'!$C$113:$J$258</definedName>
    <definedName name="_xlnm.Print_Titles" localSheetId="1">'CSK_M_006_1 - Oprava hava...'!$123:$123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58"/>
  <c r="BH258"/>
  <c r="BG258"/>
  <c r="BF258"/>
  <c r="T258"/>
  <c r="T257"/>
  <c r="T256"/>
  <c r="R258"/>
  <c r="R257"/>
  <c r="R256"/>
  <c r="P258"/>
  <c r="P257"/>
  <c r="P256"/>
  <c r="BI255"/>
  <c r="BH255"/>
  <c r="BG255"/>
  <c r="BF255"/>
  <c r="T255"/>
  <c r="T254"/>
  <c r="T253"/>
  <c r="R255"/>
  <c r="R254"/>
  <c r="R253"/>
  <c r="P255"/>
  <c r="P254"/>
  <c r="P253"/>
  <c r="BI249"/>
  <c r="BH249"/>
  <c r="BG249"/>
  <c r="BF249"/>
  <c r="T249"/>
  <c r="R249"/>
  <c r="P249"/>
  <c r="BI245"/>
  <c r="BH245"/>
  <c r="BG245"/>
  <c r="BF245"/>
  <c r="T245"/>
  <c r="R245"/>
  <c r="P245"/>
  <c r="BI241"/>
  <c r="BH241"/>
  <c r="BG241"/>
  <c r="BF241"/>
  <c r="T241"/>
  <c r="R241"/>
  <c r="P241"/>
  <c r="BI236"/>
  <c r="BH236"/>
  <c r="BG236"/>
  <c r="BF236"/>
  <c r="T236"/>
  <c r="R236"/>
  <c r="P236"/>
  <c r="BI235"/>
  <c r="BH235"/>
  <c r="BG235"/>
  <c r="BF235"/>
  <c r="T235"/>
  <c r="R235"/>
  <c r="P235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5"/>
  <c r="BH205"/>
  <c r="BG205"/>
  <c r="BF205"/>
  <c r="T205"/>
  <c r="T204"/>
  <c r="R205"/>
  <c r="R204"/>
  <c r="P205"/>
  <c r="P204"/>
  <c r="BI200"/>
  <c r="BH200"/>
  <c r="BG200"/>
  <c r="BF200"/>
  <c r="T200"/>
  <c r="R200"/>
  <c r="P200"/>
  <c r="BI193"/>
  <c r="BH193"/>
  <c r="BG193"/>
  <c r="BF193"/>
  <c r="T193"/>
  <c r="R193"/>
  <c r="P193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0"/>
  <c r="BH180"/>
  <c r="BG180"/>
  <c r="BF180"/>
  <c r="T180"/>
  <c r="R180"/>
  <c r="P180"/>
  <c r="BI179"/>
  <c r="BH179"/>
  <c r="BG179"/>
  <c r="BF179"/>
  <c r="T179"/>
  <c r="R179"/>
  <c r="P179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61"/>
  <c r="BH161"/>
  <c r="BG161"/>
  <c r="BF161"/>
  <c r="T161"/>
  <c r="R161"/>
  <c r="P161"/>
  <c r="BI157"/>
  <c r="BH157"/>
  <c r="BG157"/>
  <c r="BF157"/>
  <c r="T157"/>
  <c r="R157"/>
  <c r="P157"/>
  <c r="BI152"/>
  <c r="BH152"/>
  <c r="BG152"/>
  <c r="BF152"/>
  <c r="T152"/>
  <c r="R152"/>
  <c r="P152"/>
  <c r="BI147"/>
  <c r="BH147"/>
  <c r="BG147"/>
  <c r="BF147"/>
  <c r="T147"/>
  <c r="R147"/>
  <c r="P147"/>
  <c r="BI136"/>
  <c r="BH136"/>
  <c r="BG136"/>
  <c r="BF136"/>
  <c r="T136"/>
  <c r="R136"/>
  <c r="P136"/>
  <c r="BI132"/>
  <c r="BH132"/>
  <c r="BG132"/>
  <c r="BF132"/>
  <c r="T132"/>
  <c r="R132"/>
  <c r="P132"/>
  <c r="BI131"/>
  <c r="BH131"/>
  <c r="BG131"/>
  <c r="BF131"/>
  <c r="T131"/>
  <c r="R131"/>
  <c r="P131"/>
  <c r="BI127"/>
  <c r="BH127"/>
  <c r="BG127"/>
  <c r="BF127"/>
  <c r="T127"/>
  <c r="R127"/>
  <c r="P127"/>
  <c r="F118"/>
  <c r="E116"/>
  <c r="F87"/>
  <c r="E85"/>
  <c r="J22"/>
  <c r="E22"/>
  <c r="J90"/>
  <c r="J21"/>
  <c r="J19"/>
  <c r="E19"/>
  <c r="J120"/>
  <c r="J18"/>
  <c r="J16"/>
  <c r="E16"/>
  <c r="F121"/>
  <c r="J15"/>
  <c r="J13"/>
  <c r="E13"/>
  <c r="F120"/>
  <c r="J12"/>
  <c r="J10"/>
  <c r="J118"/>
  <c i="1" r="L90"/>
  <c r="AM90"/>
  <c r="AM89"/>
  <c r="L89"/>
  <c r="AM87"/>
  <c r="L87"/>
  <c r="L85"/>
  <c r="L84"/>
  <c i="2" r="BK258"/>
  <c r="BK218"/>
  <c r="BK179"/>
  <c r="J157"/>
  <c r="J249"/>
  <c r="BK226"/>
  <c r="J222"/>
  <c r="J186"/>
  <c r="J132"/>
  <c i="1" r="AS94"/>
  <c i="2" r="J205"/>
  <c r="J180"/>
  <c r="BK131"/>
  <c r="BK255"/>
  <c r="J235"/>
  <c r="BK214"/>
  <c r="BK186"/>
  <c r="BK180"/>
  <c r="J236"/>
  <c r="J193"/>
  <c r="BK166"/>
  <c r="BK132"/>
  <c r="BK147"/>
  <c r="J258"/>
  <c r="BK241"/>
  <c r="BK225"/>
  <c r="BK222"/>
  <c r="J210"/>
  <c r="BK190"/>
  <c r="BK162"/>
  <c r="J218"/>
  <c r="J170"/>
  <c r="J221"/>
  <c r="BK188"/>
  <c r="J147"/>
  <c r="J241"/>
  <c r="BK224"/>
  <c r="J214"/>
  <c r="J188"/>
  <c r="BK136"/>
  <c r="J174"/>
  <c r="J255"/>
  <c r="BK210"/>
  <c r="J189"/>
  <c r="J152"/>
  <c r="J162"/>
  <c r="J131"/>
  <c r="BK249"/>
  <c r="BK235"/>
  <c r="J225"/>
  <c r="BK221"/>
  <c r="BK205"/>
  <c r="BK193"/>
  <c r="BK170"/>
  <c r="BK152"/>
  <c r="J166"/>
  <c r="J245"/>
  <c r="J190"/>
  <c r="BK174"/>
  <c r="J127"/>
  <c r="J136"/>
  <c r="BK245"/>
  <c r="BK236"/>
  <c r="J224"/>
  <c r="J220"/>
  <c r="BK200"/>
  <c r="J179"/>
  <c r="BK157"/>
  <c r="BK127"/>
  <c r="J200"/>
  <c r="J161"/>
  <c r="J226"/>
  <c r="BK220"/>
  <c r="BK189"/>
  <c r="BK161"/>
  <c l="1" r="BK126"/>
  <c r="J126"/>
  <c r="J96"/>
  <c r="P192"/>
  <c r="BK223"/>
  <c r="J223"/>
  <c r="J100"/>
  <c r="T192"/>
  <c r="T234"/>
  <c r="R126"/>
  <c r="R209"/>
  <c r="P223"/>
  <c r="BK234"/>
  <c r="J234"/>
  <c r="J101"/>
  <c r="BK240"/>
  <c r="J240"/>
  <c r="J102"/>
  <c r="T126"/>
  <c r="T125"/>
  <c r="T124"/>
  <c r="BK209"/>
  <c r="J209"/>
  <c r="J99"/>
  <c r="T223"/>
  <c r="T240"/>
  <c r="BK192"/>
  <c r="J192"/>
  <c r="J97"/>
  <c r="T209"/>
  <c r="P234"/>
  <c r="R240"/>
  <c r="P126"/>
  <c r="P125"/>
  <c r="P124"/>
  <c i="1" r="AU95"/>
  <c i="2" r="R192"/>
  <c r="P209"/>
  <c r="R223"/>
  <c r="R234"/>
  <c r="P240"/>
  <c r="BK204"/>
  <c r="J204"/>
  <c r="J98"/>
  <c r="BK254"/>
  <c r="BK253"/>
  <c r="J253"/>
  <c r="J103"/>
  <c r="BK257"/>
  <c r="BK256"/>
  <c r="J256"/>
  <c r="J105"/>
  <c r="J89"/>
  <c r="J121"/>
  <c r="BE127"/>
  <c r="BE136"/>
  <c r="BE147"/>
  <c r="BE157"/>
  <c r="BE162"/>
  <c r="BE166"/>
  <c r="BE180"/>
  <c r="BE188"/>
  <c r="BE189"/>
  <c r="BE190"/>
  <c r="BE193"/>
  <c r="BE200"/>
  <c r="BE205"/>
  <c r="BE210"/>
  <c r="BE218"/>
  <c r="BE221"/>
  <c r="BE222"/>
  <c r="BE226"/>
  <c r="BE235"/>
  <c r="BE236"/>
  <c r="BE245"/>
  <c r="BE255"/>
  <c r="BE258"/>
  <c r="F90"/>
  <c r="BE132"/>
  <c r="BE152"/>
  <c r="BE161"/>
  <c r="BE170"/>
  <c r="BE174"/>
  <c r="BE186"/>
  <c r="F89"/>
  <c r="BE131"/>
  <c r="BE179"/>
  <c r="BE214"/>
  <c r="BE220"/>
  <c r="BE224"/>
  <c r="BE225"/>
  <c r="BE241"/>
  <c r="BE249"/>
  <c r="J87"/>
  <c i="1" r="AU94"/>
  <c i="2" r="F33"/>
  <c i="1" r="BB95"/>
  <c r="BB94"/>
  <c r="AX94"/>
  <c i="2" r="F32"/>
  <c i="1" r="BA95"/>
  <c r="BA94"/>
  <c r="W30"/>
  <c i="2" r="F35"/>
  <c i="1" r="BD95"/>
  <c r="BD94"/>
  <c r="W33"/>
  <c i="2" r="J32"/>
  <c i="1" r="AW95"/>
  <c i="2" r="F34"/>
  <c i="1" r="BC95"/>
  <c r="BC94"/>
  <c r="AY94"/>
  <c i="2" l="1" r="R125"/>
  <c r="R124"/>
  <c r="BK125"/>
  <c r="J125"/>
  <c r="J95"/>
  <c r="J254"/>
  <c r="J104"/>
  <c r="J257"/>
  <c r="J106"/>
  <c i="1" r="W32"/>
  <c r="AW94"/>
  <c r="AK30"/>
  <c i="2" r="F31"/>
  <c i="1" r="AZ95"/>
  <c r="AZ94"/>
  <c r="W29"/>
  <c i="2" r="J31"/>
  <c i="1" r="AV95"/>
  <c r="AT95"/>
  <c r="W31"/>
  <c i="2" l="1" r="BK124"/>
  <c r="J124"/>
  <c r="J28"/>
  <c i="1" r="AG95"/>
  <c r="AG94"/>
  <c r="AK26"/>
  <c r="AV94"/>
  <c r="AK29"/>
  <c i="2" l="1" r="J37"/>
  <c r="J94"/>
  <c i="1" r="AK35"/>
  <c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<sst xmlns="http://schemas.openxmlformats.org/spreadsheetml/2006/main">
  <si>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</si>
  <si>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</si>
  <si>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</si>
  <si>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</si>
  <si>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</si>
  <si>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{9fc44c2e-49ef-4f20-ab32-3f9f2387048c}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</si>
  <si>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</si>
  <si>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</si>
  <si>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</si>
  <si>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</si>
  <si>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</si>
  <si>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</si>
  <si>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</si>
  <si>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</si>
  <si>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CSK_M_006_1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</si>
  <si>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</si>
  <si>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</si>
  <si>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havarijního stavu dešťové kanalizace Hrádek</t>
  </si>
  <si>
    <t>KSO:</t>
  </si>
  <si>
    <t>CC-CZ:</t>
  </si>
  <si>
    <t>Místo:</t>
  </si>
  <si>
    <t xml:space="preserve"> </t>
  </si>
  <si>
    <t>Datum:</t>
  </si>
  <si>
    <t>23. 7. 2023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</si>
  <si>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</si>
  <si>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</si>
  <si>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</si>
  <si>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</si>
  <si>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</si>
  <si>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</si>
  <si>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</si>
  <si>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</si>
  <si>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</si>
  <si>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</si>
  <si>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</si>
  <si>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</si>
  <si>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</si>
  <si>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</si>
  <si>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</si>
  <si>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</si>
  <si>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</si>
  <si>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</si>
  <si>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</si>
  <si>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</si>
  <si>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</si>
  <si>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</si>
  <si>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</si>
  <si>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</si>
  <si>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</si>
  <si>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</si>
  <si>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</si>
  <si>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</si>
  <si>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</si>
  <si>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</si>
  <si>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</si>
  <si>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</si>
  <si>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</si>
  <si>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</si>
  <si>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</si>
  <si>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</si>
  <si>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</si>
  <si>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</si>
  <si>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</si>
  <si>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</si>
  <si>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</si>
  <si>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</si>
  <si>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</si>
  <si>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</si>
  <si>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</si>
  <si>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</si>
  <si>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</si>
  <si>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</si>
  <si>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</si>
  <si>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</si>
  <si>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</si>
  <si>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</si>
  <si>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</si>
  <si>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</si>
  <si>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</si>
  <si>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</si>
  <si>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</si>
  <si>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</si>
  <si>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</si>
  <si>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</si>
  <si>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</si>
  <si>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</si>
  <si>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</si>
  <si>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</si>
  <si>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</si>
  <si>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</si>
  <si>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</si>
  <si>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</si>
  <si>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</si>
  <si>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</si>
  <si>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</si>
  <si>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N00 - Nepojmenované práce</t>
  </si>
  <si>
    <t xml:space="preserve">    N01 - Nepojmenovaný díl</t>
  </si>
  <si>
    <t>VRN - Vedlejší rozpočtové náklady</t>
  </si>
  <si>
    <t xml:space="preserve">    VRN1 - Průzkumné, geodetické a projektové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</si>
  <si>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</si>
  <si>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</si>
  <si>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</si>
  <si>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</si>
  <si>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</si>
  <si>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</si>
  <si>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</si>
  <si>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</si>
  <si>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</si>
  <si>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</si>
  <si>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</si>
  <si>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</si>
  <si>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</si>
  <si>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</si>
  <si>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</si>
  <si>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</si>
  <si>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</si>
  <si>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4</t>
  </si>
  <si>
    <t>K</t>
  </si>
  <si>
    <t>113107323</t>
  </si>
  <si>
    <t>Odstranění podkladu z kameniva drceného tl přes 200 do 300 mm strojně pl do 50 m2</t>
  </si>
  <si>
    <t>m2</t>
  </si>
  <si>
    <t>-2013352688</t>
  </si>
  <si>
    <t>VV</t>
  </si>
  <si>
    <t>Podklad ŠD v místě rýhy kanalizace</t>
  </si>
  <si>
    <t>206,295</t>
  </si>
  <si>
    <t>Součet</t>
  </si>
  <si>
    <t>3</t>
  </si>
  <si>
    <t>113107342</t>
  </si>
  <si>
    <t>Odstranění podkladu živičného tl přes 50 do 100 mm strojně pl do 50 m2</t>
  </si>
  <si>
    <t>1738307653</t>
  </si>
  <si>
    <t>5</t>
  </si>
  <si>
    <t>121151103</t>
  </si>
  <si>
    <t>Sejmutí ornice plochy do 100 m2 tl vrstvy do 200 mm strojně</t>
  </si>
  <si>
    <t>-1309686375</t>
  </si>
  <si>
    <t xml:space="preserve">Ornice mezi výustním objektem a šachtou Š1 </t>
  </si>
  <si>
    <t>22,86*1,5</t>
  </si>
  <si>
    <t>6</t>
  </si>
  <si>
    <t>132254204</t>
  </si>
  <si>
    <t>Hloubení zapažených rýh š do 2000 mm v hornině třídy těžitelnosti I skupiny 3 objem do 500 m3</t>
  </si>
  <si>
    <t>m3</t>
  </si>
  <si>
    <t>-831370279</t>
  </si>
  <si>
    <t>Výkop rýhy potrubí</t>
  </si>
  <si>
    <t>Š1-Š2</t>
  </si>
  <si>
    <t>59,51*1,5*2,5</t>
  </si>
  <si>
    <t>Š2-Š3</t>
  </si>
  <si>
    <t>50,03*1,5*2,5</t>
  </si>
  <si>
    <t>Š3-SŠ</t>
  </si>
  <si>
    <t>27,99*1,5*2,5</t>
  </si>
  <si>
    <t>SŠ-Nátok</t>
  </si>
  <si>
    <t>6*1,5*2,5</t>
  </si>
  <si>
    <t>7</t>
  </si>
  <si>
    <t>132454203</t>
  </si>
  <si>
    <t>Hloubení zapažených rýh š do 2000 mm v hornině třídy těžitelnosti II skupiny 5 objem do 100 m3</t>
  </si>
  <si>
    <t>223679003</t>
  </si>
  <si>
    <t>Výkop rýhy u vyustního objektu - předpoklad jiné třídy těžitelnosti</t>
  </si>
  <si>
    <t>VO-Š1</t>
  </si>
  <si>
    <t>22,86*1,5*2,5</t>
  </si>
  <si>
    <t>8</t>
  </si>
  <si>
    <t>139001101</t>
  </si>
  <si>
    <t>Příplatek za ztížení vykopávky v blízkosti podzemního vedení</t>
  </si>
  <si>
    <t>-494438098</t>
  </si>
  <si>
    <t>Příplatek k ceně při křížení s plynem a vodou</t>
  </si>
  <si>
    <t>Počet přípojek...4xPlyn a 3xVoda</t>
  </si>
  <si>
    <t>7*2*2,5*1,5</t>
  </si>
  <si>
    <t>9</t>
  </si>
  <si>
    <t>151101102</t>
  </si>
  <si>
    <t>Zřízení příložného pažení a rozepření stěn rýh hl přes 2 do 4 m</t>
  </si>
  <si>
    <t>902856359</t>
  </si>
  <si>
    <t>Pažení stěn výkopu rýhy kanalizace</t>
  </si>
  <si>
    <t>(22,86+59,51+50,03+27,99+6)*2,5*2</t>
  </si>
  <si>
    <t>10</t>
  </si>
  <si>
    <t>151101112</t>
  </si>
  <si>
    <t>Odstranění příložného pažení a rozepření stěn rýh hl přes 2 do 4 m</t>
  </si>
  <si>
    <t>-71818421</t>
  </si>
  <si>
    <t>52</t>
  </si>
  <si>
    <t>162751117</t>
  </si>
  <si>
    <t>Vodorovné přemístění přes 9 000 do 10000 m výkopku/sypaniny z horniny třídy těžitelnosti I skupiny 1 až 3</t>
  </si>
  <si>
    <t>-927400981</t>
  </si>
  <si>
    <t>Vodorovné přemístění výkopku</t>
  </si>
  <si>
    <t>538,239+85,725</t>
  </si>
  <si>
    <t>53</t>
  </si>
  <si>
    <t>162751119</t>
  </si>
  <si>
    <t>Příplatek k vodorovnému přemístění výkopku/sypaniny z horniny třídy těžitelnosti I skupiny 1 až 3 ZKD 1000 m přes 10000 m</t>
  </si>
  <si>
    <t>1392710754</t>
  </si>
  <si>
    <t xml:space="preserve">Dopočet do 18km </t>
  </si>
  <si>
    <t>8*623,964</t>
  </si>
  <si>
    <t>54</t>
  </si>
  <si>
    <t>171251201</t>
  </si>
  <si>
    <t>Uložení sypaniny na skládky nebo meziskládky</t>
  </si>
  <si>
    <t>-965149532</t>
  </si>
  <si>
    <t>Uložení zeminy na skládku</t>
  </si>
  <si>
    <t>623,964</t>
  </si>
  <si>
    <t>35</t>
  </si>
  <si>
    <t>174151101</t>
  </si>
  <si>
    <t>Zásyp jam, šachet rýh nebo kolem objektů sypaninou se zhutněním</t>
  </si>
  <si>
    <t>-1866678429</t>
  </si>
  <si>
    <t>Záspy rýhy potrubí</t>
  </si>
  <si>
    <t>Celkový výkop-lože-obsyp</t>
  </si>
  <si>
    <t>623,964-25,359-276,344</t>
  </si>
  <si>
    <t>36</t>
  </si>
  <si>
    <t>M</t>
  </si>
  <si>
    <t>58344197</t>
  </si>
  <si>
    <t>štěrkodrť frakce 0/63</t>
  </si>
  <si>
    <t>t</t>
  </si>
  <si>
    <t>879996680</t>
  </si>
  <si>
    <t>33</t>
  </si>
  <si>
    <t>175151101</t>
  </si>
  <si>
    <t>Obsypání potrubí strojně sypaninou bez prohození, uloženou do 3 m</t>
  </si>
  <si>
    <t>-1755890144</t>
  </si>
  <si>
    <t>Obsyp potrubí DN800</t>
  </si>
  <si>
    <t>166,39*1,1*1,5</t>
  </si>
  <si>
    <t>Obsyp potrubí DN150</t>
  </si>
  <si>
    <t>4*0,45*1,0</t>
  </si>
  <si>
    <t>34</t>
  </si>
  <si>
    <t>58337303</t>
  </si>
  <si>
    <t>štěrkopísek frakce 0/8</t>
  </si>
  <si>
    <t>370839525</t>
  </si>
  <si>
    <t>276,344*2 'Přepočtené koeficientem množství</t>
  </si>
  <si>
    <t>49</t>
  </si>
  <si>
    <t>181351003</t>
  </si>
  <si>
    <t>Rozprostření ornice tl vrstvy do 200 mm pl do 100 m2 v rovině nebo ve svahu do 1:5 strojně</t>
  </si>
  <si>
    <t>-601284402</t>
  </si>
  <si>
    <t>50</t>
  </si>
  <si>
    <t>181411121</t>
  </si>
  <si>
    <t>Založení lučního trávníku výsevem pl do 1000 m2 v rovině a ve svahu do 1:5</t>
  </si>
  <si>
    <t>16972270</t>
  </si>
  <si>
    <t>51</t>
  </si>
  <si>
    <t>00572472</t>
  </si>
  <si>
    <t>osivo směs travní krajinná-rovinná</t>
  </si>
  <si>
    <t>kg</t>
  </si>
  <si>
    <t>1901107823</t>
  </si>
  <si>
    <t>34,29*0,02 'Přepočtené koeficientem množství</t>
  </si>
  <si>
    <t>Vodorovné konstrukce</t>
  </si>
  <si>
    <t>31</t>
  </si>
  <si>
    <t>451572111</t>
  </si>
  <si>
    <t>Lože pod potrubí otevřený výkop z kameniva drobného těženého</t>
  </si>
  <si>
    <t>1443122907</t>
  </si>
  <si>
    <t>Lože výšky 0,1m</t>
  </si>
  <si>
    <t>Potrubí DN800</t>
  </si>
  <si>
    <t>166,39*1,5*0,1</t>
  </si>
  <si>
    <t>Potrubí DN150</t>
  </si>
  <si>
    <t>4*1*0,1</t>
  </si>
  <si>
    <t>32</t>
  </si>
  <si>
    <t>452312121</t>
  </si>
  <si>
    <t>Sedlové lože z betonu prostého bez zvýšených nároků na prostředí tř. C 8/10 otevřený výkop</t>
  </si>
  <si>
    <t>-42992901</t>
  </si>
  <si>
    <t>Lože pod kanalizační šachty 0,5m3/šachtu</t>
  </si>
  <si>
    <t>4*0,5</t>
  </si>
  <si>
    <t>Komunikace pozemní</t>
  </si>
  <si>
    <t>37</t>
  </si>
  <si>
    <t>564851011</t>
  </si>
  <si>
    <t>Podklad ze štěrkodrtě ŠD plochy do 100 m2 tl 150 mm</t>
  </si>
  <si>
    <t>339131745</t>
  </si>
  <si>
    <t>Vrstvy ŠD v místě kanalizačního potrubí 2x150mm</t>
  </si>
  <si>
    <t>2*212,295</t>
  </si>
  <si>
    <t>Trubní vedení</t>
  </si>
  <si>
    <t>64</t>
  </si>
  <si>
    <t>810491811</t>
  </si>
  <si>
    <t>Bourání stávajícího potrubí z betonu DN přes 800 do 1000</t>
  </si>
  <si>
    <t>m</t>
  </si>
  <si>
    <t>305616004</t>
  </si>
  <si>
    <t>Bourání stávající stoky</t>
  </si>
  <si>
    <t>166,39</t>
  </si>
  <si>
    <t>11</t>
  </si>
  <si>
    <t>871473121</t>
  </si>
  <si>
    <t>Montáž kanalizačního potrubí z PVC těsněné gumovým kroužkem otevřený výkop sklon do 20 % DN 800</t>
  </si>
  <si>
    <t>-1398579525</t>
  </si>
  <si>
    <t>Montáž potrubí DN800</t>
  </si>
  <si>
    <t>22,86+59,51+50,03+27,99+6</t>
  </si>
  <si>
    <t>28612038</t>
  </si>
  <si>
    <t>trubka kanalizační PVC plnostěnná třívrstvá DN 800x6000mm SN16</t>
  </si>
  <si>
    <t>1797859110</t>
  </si>
  <si>
    <t>166,39*1,03 'Přepočtené koeficientem množství</t>
  </si>
  <si>
    <t>66</t>
  </si>
  <si>
    <t>894221115</t>
  </si>
  <si>
    <t>Šachty kanalizační z betonu se zvýšenými nároky C 25/30 na stokách kruhových DN 800 nebo 900 dno beton C 25/30</t>
  </si>
  <si>
    <t>kus</t>
  </si>
  <si>
    <t>-349634520</t>
  </si>
  <si>
    <t>67</t>
  </si>
  <si>
    <t>899104112</t>
  </si>
  <si>
    <t>Osazení poklopů litinových nebo ocelových včetně rámů pro třídu zatížení D400, E600</t>
  </si>
  <si>
    <t>-1164194259</t>
  </si>
  <si>
    <t>68</t>
  </si>
  <si>
    <t>55241003</t>
  </si>
  <si>
    <t>poklop kanalizační betonový, litinový rám 160mm, D 400 bez odvětrání</t>
  </si>
  <si>
    <t>2092607311</t>
  </si>
  <si>
    <t>Ostatní konstrukce a práce, bourání</t>
  </si>
  <si>
    <t>70</t>
  </si>
  <si>
    <t>919411121</t>
  </si>
  <si>
    <t>Výustní objekt pro potrubí z trub DN 600 až 800</t>
  </si>
  <si>
    <t>-1905562105</t>
  </si>
  <si>
    <t>69</t>
  </si>
  <si>
    <t>919413111</t>
  </si>
  <si>
    <t>Vtoková jímka z betonu prostého z trub do DN 800</t>
  </si>
  <si>
    <t>-184703876</t>
  </si>
  <si>
    <t>919735112</t>
  </si>
  <si>
    <t>Řezání stávajícího živičného krytu hl přes 50 do 100 mm</t>
  </si>
  <si>
    <t>-638171724</t>
  </si>
  <si>
    <t>Řezání asfaltu pro rýhu hl. řád</t>
  </si>
  <si>
    <t>2*27,99+2*50,03+2*59,51+2*6</t>
  </si>
  <si>
    <t>Řezání asfaltu pro rýhu přípojky</t>
  </si>
  <si>
    <t>(2,63+1,83+3,00+2,89+2,77+2,16)*1*2,5</t>
  </si>
  <si>
    <t>Řezání napojení komunikace</t>
  </si>
  <si>
    <t>18,89</t>
  </si>
  <si>
    <t>997</t>
  </si>
  <si>
    <t>Přesun sutě</t>
  </si>
  <si>
    <t>45</t>
  </si>
  <si>
    <t>997221551</t>
  </si>
  <si>
    <t>Vodorovná doprava suti ze sypkých materiálů do 1 km</t>
  </si>
  <si>
    <t>1388085243</t>
  </si>
  <si>
    <t>46</t>
  </si>
  <si>
    <t>997221559</t>
  </si>
  <si>
    <t>Příplatek ZKD 1 km u vodorovné dopravy suti ze sypkých materiálů</t>
  </si>
  <si>
    <t>-952548051</t>
  </si>
  <si>
    <t>Dopočet do 18km</t>
  </si>
  <si>
    <t>17*352,462</t>
  </si>
  <si>
    <t>998</t>
  </si>
  <si>
    <t>Přesun hmot</t>
  </si>
  <si>
    <t>42</t>
  </si>
  <si>
    <t>998225111</t>
  </si>
  <si>
    <t>Přesun hmot pro pozemní komunikace s krytem z kamene, monolitickým betonovým nebo živičným</t>
  </si>
  <si>
    <t>-104446226</t>
  </si>
  <si>
    <t>ŠD + Podsyp + zásyp + obsyp</t>
  </si>
  <si>
    <t>47,948+146,484+580,070+552,688</t>
  </si>
  <si>
    <t>44</t>
  </si>
  <si>
    <t>998271301</t>
  </si>
  <si>
    <t>Přesun hmot pro kanalizace hloubené monolitické z betonu otevřený výkop</t>
  </si>
  <si>
    <t>-113198455</t>
  </si>
  <si>
    <t>Přesun hmot betonových výrobku</t>
  </si>
  <si>
    <t>44,770</t>
  </si>
  <si>
    <t>43</t>
  </si>
  <si>
    <t>998276101</t>
  </si>
  <si>
    <t>Přesun hmot pro trubní vedení z trub z plastických hmot otevřený výkop</t>
  </si>
  <si>
    <t>-429457649</t>
  </si>
  <si>
    <t>Potrubí a šachty plastové</t>
  </si>
  <si>
    <t>19,416</t>
  </si>
  <si>
    <t>N00</t>
  </si>
  <si>
    <t>Nepojmenované práce</t>
  </si>
  <si>
    <t>N01</t>
  </si>
  <si>
    <t>Nepojmenovaný díl</t>
  </si>
  <si>
    <t>56</t>
  </si>
  <si>
    <t>Nová0001</t>
  </si>
  <si>
    <t>Propojení stoky s bočními přívody</t>
  </si>
  <si>
    <t>512</t>
  </si>
  <si>
    <t>88178111</t>
  </si>
  <si>
    <t>VRN</t>
  </si>
  <si>
    <t>Vedlejší rozpočtové náklady</t>
  </si>
  <si>
    <t>VRN1</t>
  </si>
  <si>
    <t>Průzkumné, geodetické a projektové práce</t>
  </si>
  <si>
    <t>62</t>
  </si>
  <si>
    <t>012103000</t>
  </si>
  <si>
    <t>Geodetické práce před výstavbou</t>
  </si>
  <si>
    <t>…</t>
  </si>
  <si>
    <t>1024</t>
  </si>
  <si>
    <t>152836701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</si>
</sst>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CSK_M_006_1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havarijního stavu dešťové kanalizace Hrádek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23. 7. 2023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72</v>
      </c>
      <c r="BT94" s="117" t="s">
        <v>73</v>
      </c>
      <c r="BV94" s="117" t="s">
        <v>74</v>
      </c>
      <c r="BW94" s="117" t="s">
        <v>5</v>
      </c>
      <c r="BX94" s="117" t="s">
        <v>75</v>
      </c>
      <c r="CL94" s="117" t="s">
        <v>1</v>
      </c>
    </row>
    <row r="95" s="7" customFormat="1" ht="24.75" customHeight="1">
      <c r="A95" s="118" t="s">
        <v>76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'CSK_M_006_1 - Oprava hava...'!J28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77</v>
      </c>
      <c r="AR95" s="125"/>
      <c r="AS95" s="126">
        <v>0</v>
      </c>
      <c r="AT95" s="127">
        <f>ROUND(SUM(AV95:AW95),2)</f>
        <v>0</v>
      </c>
      <c r="AU95" s="128">
        <f>'CSK_M_006_1 - Oprava hava...'!P124</f>
        <v>0</v>
      </c>
      <c r="AV95" s="127">
        <f>'CSK_M_006_1 - Oprava hava...'!J31</f>
        <v>0</v>
      </c>
      <c r="AW95" s="127">
        <f>'CSK_M_006_1 - Oprava hava...'!J32</f>
        <v>0</v>
      </c>
      <c r="AX95" s="127">
        <f>'CSK_M_006_1 - Oprava hava...'!J33</f>
        <v>0</v>
      </c>
      <c r="AY95" s="127">
        <f>'CSK_M_006_1 - Oprava hava...'!J34</f>
        <v>0</v>
      </c>
      <c r="AZ95" s="127">
        <f>'CSK_M_006_1 - Oprava hava...'!F31</f>
        <v>0</v>
      </c>
      <c r="BA95" s="127">
        <f>'CSK_M_006_1 - Oprava hava...'!F32</f>
        <v>0</v>
      </c>
      <c r="BB95" s="127">
        <f>'CSK_M_006_1 - Oprava hava...'!F33</f>
        <v>0</v>
      </c>
      <c r="BC95" s="127">
        <f>'CSK_M_006_1 - Oprava hava...'!F34</f>
        <v>0</v>
      </c>
      <c r="BD95" s="129">
        <f>'CSK_M_006_1 - Oprava hava...'!F35</f>
        <v>0</v>
      </c>
      <c r="BE95" s="7"/>
      <c r="BT95" s="130" t="s">
        <v>78</v>
      </c>
      <c r="BU95" s="130" t="s">
        <v>79</v>
      </c>
      <c r="BV95" s="130" t="s">
        <v>74</v>
      </c>
      <c r="BW95" s="130" t="s">
        <v>5</v>
      </c>
      <c r="BX95" s="130" t="s">
        <v>75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cZuzfozdK+mNoZGfcFhlk7o1gkCvP/vXTQx+QkdWH4klZpOIXP3J5/FCOrC52w+iRavTbV+WjuvWhbRkpp7cdw==" hashValue="VcU5fOsJIrRwR39FZs4SoDySoFnYTvHbfpnFk6Lr2Zq9a23m6JtpB3ecyhvMVAcKqOGNhZH1oVc4MYKmqdEO3w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CSK_M_006_1 - Oprava hav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hidden="1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80</v>
      </c>
    </row>
    <row r="4" hidden="1" s="1" customFormat="1" ht="24.96" customHeight="1">
      <c r="B4" s="20"/>
      <c r="D4" s="133" t="s">
        <v>81</v>
      </c>
      <c r="L4" s="20"/>
      <c r="M4" s="134" t="s">
        <v>10</v>
      </c>
      <c r="AT4" s="17" t="s">
        <v>4</v>
      </c>
    </row>
    <row r="5" hidden="1" s="1" customFormat="1" ht="6.96" customHeight="1">
      <c r="B5" s="20"/>
      <c r="L5" s="20"/>
    </row>
    <row r="6" hidden="1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hidden="1" s="2" customFormat="1" ht="16.5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hidden="1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23. 7. 2023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tr">
        <f>IF('Rekapitulace stavby'!AN10="","",'Rekapitulace stavby'!AN10)</f>
        <v/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8" customHeight="1">
      <c r="A13" s="38"/>
      <c r="B13" s="44"/>
      <c r="C13" s="38"/>
      <c r="D13" s="38"/>
      <c r="E13" s="137" t="str">
        <f>IF('Rekapitulace stavby'!E11="","",'Rekapitulace stavby'!E11)</f>
        <v xml:space="preserve"> </v>
      </c>
      <c r="F13" s="38"/>
      <c r="G13" s="38"/>
      <c r="H13" s="38"/>
      <c r="I13" s="135" t="s">
        <v>26</v>
      </c>
      <c r="J13" s="137" t="str">
        <f>IF('Rekapitulace stavby'!AN11="","",'Rekapitulace stavby'!AN11)</f>
        <v/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2" customHeight="1">
      <c r="A15" s="38"/>
      <c r="B15" s="44"/>
      <c r="C15" s="38"/>
      <c r="D15" s="135" t="s">
        <v>27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26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2" customHeight="1">
      <c r="A18" s="38"/>
      <c r="B18" s="44"/>
      <c r="C18" s="38"/>
      <c r="D18" s="135" t="s">
        <v>29</v>
      </c>
      <c r="E18" s="38"/>
      <c r="F18" s="38"/>
      <c r="G18" s="38"/>
      <c r="H18" s="38"/>
      <c r="I18" s="135" t="s">
        <v>25</v>
      </c>
      <c r="J18" s="137" t="str">
        <f>IF('Rekapitulace stavby'!AN16="","",'Rekapitulace stavby'!AN16)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8" customHeight="1">
      <c r="A19" s="38"/>
      <c r="B19" s="44"/>
      <c r="C19" s="38"/>
      <c r="D19" s="38"/>
      <c r="E19" s="137" t="str">
        <f>IF('Rekapitulace stavby'!E17="","",'Rekapitulace stavby'!E17)</f>
        <v xml:space="preserve"> </v>
      </c>
      <c r="F19" s="38"/>
      <c r="G19" s="38"/>
      <c r="H19" s="38"/>
      <c r="I19" s="135" t="s">
        <v>26</v>
      </c>
      <c r="J19" s="137" t="str">
        <f>IF('Rekapitulace stavby'!AN17="","",'Rekapitulace stavby'!AN17)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2" customHeight="1">
      <c r="A21" s="38"/>
      <c r="B21" s="44"/>
      <c r="C21" s="38"/>
      <c r="D21" s="135" t="s">
        <v>31</v>
      </c>
      <c r="E21" s="38"/>
      <c r="F21" s="38"/>
      <c r="G21" s="38"/>
      <c r="H21" s="38"/>
      <c r="I21" s="135" t="s">
        <v>25</v>
      </c>
      <c r="J21" s="137" t="str">
        <f>IF('Rekapitulace stavby'!AN19="","",'Rekapitulace stavby'!AN19)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8" customHeight="1">
      <c r="A22" s="38"/>
      <c r="B22" s="44"/>
      <c r="C22" s="38"/>
      <c r="D22" s="38"/>
      <c r="E22" s="137" t="str">
        <f>IF('Rekapitulace stavby'!E20="","",'Rekapitulace stavby'!E20)</f>
        <v xml:space="preserve"> </v>
      </c>
      <c r="F22" s="38"/>
      <c r="G22" s="38"/>
      <c r="H22" s="38"/>
      <c r="I22" s="135" t="s">
        <v>26</v>
      </c>
      <c r="J22" s="137" t="str">
        <f>IF('Rekapitulace stavby'!AN20="","",'Rekapitulace stavby'!AN20)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2" customHeight="1">
      <c r="A24" s="38"/>
      <c r="B24" s="44"/>
      <c r="C24" s="38"/>
      <c r="D24" s="135" t="s">
        <v>32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hidden="1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25.44" customHeight="1">
      <c r="A28" s="38"/>
      <c r="B28" s="44"/>
      <c r="C28" s="38"/>
      <c r="D28" s="144" t="s">
        <v>33</v>
      </c>
      <c r="E28" s="38"/>
      <c r="F28" s="38"/>
      <c r="G28" s="38"/>
      <c r="H28" s="38"/>
      <c r="I28" s="38"/>
      <c r="J28" s="145">
        <f>ROUND(J124,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14.4" customHeight="1">
      <c r="A30" s="38"/>
      <c r="B30" s="44"/>
      <c r="C30" s="38"/>
      <c r="D30" s="38"/>
      <c r="E30" s="38"/>
      <c r="F30" s="146" t="s">
        <v>35</v>
      </c>
      <c r="G30" s="38"/>
      <c r="H30" s="38"/>
      <c r="I30" s="146" t="s">
        <v>34</v>
      </c>
      <c r="J30" s="146" t="s">
        <v>36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14.4" customHeight="1">
      <c r="A31" s="38"/>
      <c r="B31" s="44"/>
      <c r="C31" s="38"/>
      <c r="D31" s="147" t="s">
        <v>37</v>
      </c>
      <c r="E31" s="135" t="s">
        <v>38</v>
      </c>
      <c r="F31" s="148">
        <f>ROUND((SUM(BE124:BE258)),  2)</f>
        <v>0</v>
      </c>
      <c r="G31" s="38"/>
      <c r="H31" s="38"/>
      <c r="I31" s="149">
        <v>0.20999999999999999</v>
      </c>
      <c r="J31" s="148">
        <f>ROUND(((SUM(BE124:BE258))*I31),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135" t="s">
        <v>39</v>
      </c>
      <c r="F32" s="148">
        <f>ROUND((SUM(BF124:BF258)),  2)</f>
        <v>0</v>
      </c>
      <c r="G32" s="38"/>
      <c r="H32" s="38"/>
      <c r="I32" s="149">
        <v>0.12</v>
      </c>
      <c r="J32" s="148">
        <f>ROUND(((SUM(BF124:BF258))*I32),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40</v>
      </c>
      <c r="F33" s="148">
        <f>ROUND((SUM(BG124:BG258)),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41</v>
      </c>
      <c r="F34" s="148">
        <f>ROUND((SUM(BH124:BH258)),  2)</f>
        <v>0</v>
      </c>
      <c r="G34" s="38"/>
      <c r="H34" s="38"/>
      <c r="I34" s="149">
        <v>0.12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42</v>
      </c>
      <c r="F35" s="148">
        <f>ROUND((SUM(BI124:BI258)),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25.44" customHeight="1">
      <c r="A37" s="38"/>
      <c r="B37" s="44"/>
      <c r="C37" s="150"/>
      <c r="D37" s="151" t="s">
        <v>43</v>
      </c>
      <c r="E37" s="152"/>
      <c r="F37" s="152"/>
      <c r="G37" s="153" t="s">
        <v>44</v>
      </c>
      <c r="H37" s="154" t="s">
        <v>45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1" customFormat="1" ht="14.4" customHeight="1">
      <c r="B39" s="20"/>
      <c r="L39" s="20"/>
    </row>
    <row r="40" hidden="1" s="1" customFormat="1" ht="14.4" customHeight="1">
      <c r="B40" s="20"/>
      <c r="L40" s="20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57" t="s">
        <v>46</v>
      </c>
      <c r="E50" s="158"/>
      <c r="F50" s="158"/>
      <c r="G50" s="157" t="s">
        <v>47</v>
      </c>
      <c r="H50" s="158"/>
      <c r="I50" s="158"/>
      <c r="J50" s="158"/>
      <c r="K50" s="158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59" t="s">
        <v>48</v>
      </c>
      <c r="E61" s="160"/>
      <c r="F61" s="161" t="s">
        <v>49</v>
      </c>
      <c r="G61" s="159" t="s">
        <v>48</v>
      </c>
      <c r="H61" s="160"/>
      <c r="I61" s="160"/>
      <c r="J61" s="162" t="s">
        <v>49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57" t="s">
        <v>50</v>
      </c>
      <c r="E65" s="163"/>
      <c r="F65" s="163"/>
      <c r="G65" s="157" t="s">
        <v>51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59" t="s">
        <v>48</v>
      </c>
      <c r="E76" s="160"/>
      <c r="F76" s="161" t="s">
        <v>49</v>
      </c>
      <c r="G76" s="159" t="s">
        <v>48</v>
      </c>
      <c r="H76" s="160"/>
      <c r="I76" s="160"/>
      <c r="J76" s="162" t="s">
        <v>49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82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76" t="str">
        <f>E7</f>
        <v>Oprava havarijního stavu dešťové kanalizace Hrádek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2" customHeight="1">
      <c r="A87" s="38"/>
      <c r="B87" s="39"/>
      <c r="C87" s="32" t="s">
        <v>20</v>
      </c>
      <c r="D87" s="40"/>
      <c r="E87" s="40"/>
      <c r="F87" s="27" t="str">
        <f>F10</f>
        <v xml:space="preserve"> </v>
      </c>
      <c r="G87" s="40"/>
      <c r="H87" s="40"/>
      <c r="I87" s="32" t="s">
        <v>22</v>
      </c>
      <c r="J87" s="79" t="str">
        <f>IF(J10="","",J10)</f>
        <v>23. 7. 2023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 xml:space="preserve"> </v>
      </c>
      <c r="G89" s="40"/>
      <c r="H89" s="40"/>
      <c r="I89" s="32" t="s">
        <v>29</v>
      </c>
      <c r="J89" s="36" t="str">
        <f>E19</f>
        <v xml:space="preserve"> 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15.15" customHeight="1">
      <c r="A90" s="38"/>
      <c r="B90" s="39"/>
      <c r="C90" s="32" t="s">
        <v>27</v>
      </c>
      <c r="D90" s="40"/>
      <c r="E90" s="40"/>
      <c r="F90" s="27" t="str">
        <f>IF(E16="","",E16)</f>
        <v>Vyplň údaj</v>
      </c>
      <c r="G90" s="40"/>
      <c r="H90" s="40"/>
      <c r="I90" s="32" t="s">
        <v>31</v>
      </c>
      <c r="J90" s="36" t="str">
        <f>E22</f>
        <v xml:space="preserve"> 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29.28" customHeight="1">
      <c r="A92" s="38"/>
      <c r="B92" s="39"/>
      <c r="C92" s="168" t="s">
        <v>83</v>
      </c>
      <c r="D92" s="169"/>
      <c r="E92" s="169"/>
      <c r="F92" s="169"/>
      <c r="G92" s="169"/>
      <c r="H92" s="169"/>
      <c r="I92" s="169"/>
      <c r="J92" s="170" t="s">
        <v>84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2.8" customHeight="1">
      <c r="A94" s="38"/>
      <c r="B94" s="39"/>
      <c r="C94" s="171" t="s">
        <v>85</v>
      </c>
      <c r="D94" s="40"/>
      <c r="E94" s="40"/>
      <c r="F94" s="40"/>
      <c r="G94" s="40"/>
      <c r="H94" s="40"/>
      <c r="I94" s="40"/>
      <c r="J94" s="110">
        <f>J124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86</v>
      </c>
    </row>
    <row r="95" hidden="1" s="9" customFormat="1" ht="24.96" customHeight="1">
      <c r="A95" s="9"/>
      <c r="B95" s="172"/>
      <c r="C95" s="173"/>
      <c r="D95" s="174" t="s">
        <v>87</v>
      </c>
      <c r="E95" s="175"/>
      <c r="F95" s="175"/>
      <c r="G95" s="175"/>
      <c r="H95" s="175"/>
      <c r="I95" s="175"/>
      <c r="J95" s="176">
        <f>J125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8"/>
      <c r="C96" s="179"/>
      <c r="D96" s="180" t="s">
        <v>88</v>
      </c>
      <c r="E96" s="181"/>
      <c r="F96" s="181"/>
      <c r="G96" s="181"/>
      <c r="H96" s="181"/>
      <c r="I96" s="181"/>
      <c r="J96" s="182">
        <f>J126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8"/>
      <c r="C97" s="179"/>
      <c r="D97" s="180" t="s">
        <v>89</v>
      </c>
      <c r="E97" s="181"/>
      <c r="F97" s="181"/>
      <c r="G97" s="181"/>
      <c r="H97" s="181"/>
      <c r="I97" s="181"/>
      <c r="J97" s="182">
        <f>J192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8"/>
      <c r="C98" s="179"/>
      <c r="D98" s="180" t="s">
        <v>90</v>
      </c>
      <c r="E98" s="181"/>
      <c r="F98" s="181"/>
      <c r="G98" s="181"/>
      <c r="H98" s="181"/>
      <c r="I98" s="181"/>
      <c r="J98" s="182">
        <f>J204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8"/>
      <c r="C99" s="179"/>
      <c r="D99" s="180" t="s">
        <v>91</v>
      </c>
      <c r="E99" s="181"/>
      <c r="F99" s="181"/>
      <c r="G99" s="181"/>
      <c r="H99" s="181"/>
      <c r="I99" s="181"/>
      <c r="J99" s="182">
        <f>J209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78"/>
      <c r="C100" s="179"/>
      <c r="D100" s="180" t="s">
        <v>92</v>
      </c>
      <c r="E100" s="181"/>
      <c r="F100" s="181"/>
      <c r="G100" s="181"/>
      <c r="H100" s="181"/>
      <c r="I100" s="181"/>
      <c r="J100" s="182">
        <f>J223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78"/>
      <c r="C101" s="179"/>
      <c r="D101" s="180" t="s">
        <v>93</v>
      </c>
      <c r="E101" s="181"/>
      <c r="F101" s="181"/>
      <c r="G101" s="181"/>
      <c r="H101" s="181"/>
      <c r="I101" s="181"/>
      <c r="J101" s="182">
        <f>J234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78"/>
      <c r="C102" s="179"/>
      <c r="D102" s="180" t="s">
        <v>94</v>
      </c>
      <c r="E102" s="181"/>
      <c r="F102" s="181"/>
      <c r="G102" s="181"/>
      <c r="H102" s="181"/>
      <c r="I102" s="181"/>
      <c r="J102" s="182">
        <f>J240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72"/>
      <c r="C103" s="173"/>
      <c r="D103" s="174" t="s">
        <v>95</v>
      </c>
      <c r="E103" s="175"/>
      <c r="F103" s="175"/>
      <c r="G103" s="175"/>
      <c r="H103" s="175"/>
      <c r="I103" s="175"/>
      <c r="J103" s="176">
        <f>J253</f>
        <v>0</v>
      </c>
      <c r="K103" s="173"/>
      <c r="L103" s="17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78"/>
      <c r="C104" s="179"/>
      <c r="D104" s="180" t="s">
        <v>96</v>
      </c>
      <c r="E104" s="181"/>
      <c r="F104" s="181"/>
      <c r="G104" s="181"/>
      <c r="H104" s="181"/>
      <c r="I104" s="181"/>
      <c r="J104" s="182">
        <f>J254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72"/>
      <c r="C105" s="173"/>
      <c r="D105" s="174" t="s">
        <v>97</v>
      </c>
      <c r="E105" s="175"/>
      <c r="F105" s="175"/>
      <c r="G105" s="175"/>
      <c r="H105" s="175"/>
      <c r="I105" s="175"/>
      <c r="J105" s="176">
        <f>J256</f>
        <v>0</v>
      </c>
      <c r="K105" s="173"/>
      <c r="L105" s="177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78"/>
      <c r="C106" s="179"/>
      <c r="D106" s="180" t="s">
        <v>98</v>
      </c>
      <c r="E106" s="181"/>
      <c r="F106" s="181"/>
      <c r="G106" s="181"/>
      <c r="H106" s="181"/>
      <c r="I106" s="181"/>
      <c r="J106" s="182">
        <f>J257</f>
        <v>0</v>
      </c>
      <c r="K106" s="179"/>
      <c r="L106" s="18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hidden="1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hidden="1"/>
    <row r="110" hidden="1"/>
    <row r="111" hidden="1"/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99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E7</f>
        <v>Oprava havarijního stavu dešťové kanalizace Hrádek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F10</f>
        <v xml:space="preserve"> </v>
      </c>
      <c r="G118" s="40"/>
      <c r="H118" s="40"/>
      <c r="I118" s="32" t="s">
        <v>22</v>
      </c>
      <c r="J118" s="79" t="str">
        <f>IF(J10="","",J10)</f>
        <v>23. 7. 2023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E13</f>
        <v xml:space="preserve"> </v>
      </c>
      <c r="G120" s="40"/>
      <c r="H120" s="40"/>
      <c r="I120" s="32" t="s">
        <v>29</v>
      </c>
      <c r="J120" s="36" t="str">
        <f>E19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27</v>
      </c>
      <c r="D121" s="40"/>
      <c r="E121" s="40"/>
      <c r="F121" s="27" t="str">
        <f>IF(E16="","",E16)</f>
        <v>Vyplň údaj</v>
      </c>
      <c r="G121" s="40"/>
      <c r="H121" s="40"/>
      <c r="I121" s="32" t="s">
        <v>31</v>
      </c>
      <c r="J121" s="36" t="str">
        <f>E22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84"/>
      <c r="B123" s="185"/>
      <c r="C123" s="186" t="s">
        <v>100</v>
      </c>
      <c r="D123" s="187" t="s">
        <v>58</v>
      </c>
      <c r="E123" s="187" t="s">
        <v>54</v>
      </c>
      <c r="F123" s="187" t="s">
        <v>55</v>
      </c>
      <c r="G123" s="187" t="s">
        <v>101</v>
      </c>
      <c r="H123" s="187" t="s">
        <v>102</v>
      </c>
      <c r="I123" s="187" t="s">
        <v>103</v>
      </c>
      <c r="J123" s="188" t="s">
        <v>84</v>
      </c>
      <c r="K123" s="189" t="s">
        <v>104</v>
      </c>
      <c r="L123" s="190"/>
      <c r="M123" s="100" t="s">
        <v>1</v>
      </c>
      <c r="N123" s="101" t="s">
        <v>37</v>
      </c>
      <c r="O123" s="101" t="s">
        <v>105</v>
      </c>
      <c r="P123" s="101" t="s">
        <v>106</v>
      </c>
      <c r="Q123" s="101" t="s">
        <v>107</v>
      </c>
      <c r="R123" s="101" t="s">
        <v>108</v>
      </c>
      <c r="S123" s="101" t="s">
        <v>109</v>
      </c>
      <c r="T123" s="102" t="s">
        <v>110</v>
      </c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</row>
    <row r="124" s="2" customFormat="1" ht="22.8" customHeight="1">
      <c r="A124" s="38"/>
      <c r="B124" s="39"/>
      <c r="C124" s="107" t="s">
        <v>111</v>
      </c>
      <c r="D124" s="40"/>
      <c r="E124" s="40"/>
      <c r="F124" s="40"/>
      <c r="G124" s="40"/>
      <c r="H124" s="40"/>
      <c r="I124" s="40"/>
      <c r="J124" s="191">
        <f>BK124</f>
        <v>0</v>
      </c>
      <c r="K124" s="40"/>
      <c r="L124" s="44"/>
      <c r="M124" s="103"/>
      <c r="N124" s="192"/>
      <c r="O124" s="104"/>
      <c r="P124" s="193">
        <f>P125+P253+P256</f>
        <v>0</v>
      </c>
      <c r="Q124" s="104"/>
      <c r="R124" s="193">
        <f>R125+R253+R256</f>
        <v>1221.0281007600001</v>
      </c>
      <c r="S124" s="104"/>
      <c r="T124" s="194">
        <f>T125+T253+T256</f>
        <v>352.46169999999995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72</v>
      </c>
      <c r="AU124" s="17" t="s">
        <v>86</v>
      </c>
      <c r="BK124" s="195">
        <f>BK125+BK253+BK256</f>
        <v>0</v>
      </c>
    </row>
    <row r="125" s="12" customFormat="1" ht="25.92" customHeight="1">
      <c r="A125" s="12"/>
      <c r="B125" s="196"/>
      <c r="C125" s="197"/>
      <c r="D125" s="198" t="s">
        <v>72</v>
      </c>
      <c r="E125" s="199" t="s">
        <v>112</v>
      </c>
      <c r="F125" s="199" t="s">
        <v>113</v>
      </c>
      <c r="G125" s="197"/>
      <c r="H125" s="197"/>
      <c r="I125" s="200"/>
      <c r="J125" s="201">
        <f>BK125</f>
        <v>0</v>
      </c>
      <c r="K125" s="197"/>
      <c r="L125" s="202"/>
      <c r="M125" s="203"/>
      <c r="N125" s="204"/>
      <c r="O125" s="204"/>
      <c r="P125" s="205">
        <f>P126+P192+P204+P209+P223+P234+P240</f>
        <v>0</v>
      </c>
      <c r="Q125" s="204"/>
      <c r="R125" s="205">
        <f>R126+R192+R204+R209+R223+R234+R240</f>
        <v>1221.0281007600001</v>
      </c>
      <c r="S125" s="204"/>
      <c r="T125" s="206">
        <f>T126+T192+T204+T209+T223+T234+T240</f>
        <v>352.46169999999995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7" t="s">
        <v>78</v>
      </c>
      <c r="AT125" s="208" t="s">
        <v>72</v>
      </c>
      <c r="AU125" s="208" t="s">
        <v>73</v>
      </c>
      <c r="AY125" s="207" t="s">
        <v>114</v>
      </c>
      <c r="BK125" s="209">
        <f>BK126+BK192+BK204+BK209+BK223+BK234+BK240</f>
        <v>0</v>
      </c>
    </row>
    <row r="126" s="12" customFormat="1" ht="22.8" customHeight="1">
      <c r="A126" s="12"/>
      <c r="B126" s="196"/>
      <c r="C126" s="197"/>
      <c r="D126" s="198" t="s">
        <v>72</v>
      </c>
      <c r="E126" s="210" t="s">
        <v>78</v>
      </c>
      <c r="F126" s="210" t="s">
        <v>115</v>
      </c>
      <c r="G126" s="197"/>
      <c r="H126" s="197"/>
      <c r="I126" s="200"/>
      <c r="J126" s="211">
        <f>BK126</f>
        <v>0</v>
      </c>
      <c r="K126" s="197"/>
      <c r="L126" s="202"/>
      <c r="M126" s="203"/>
      <c r="N126" s="204"/>
      <c r="O126" s="204"/>
      <c r="P126" s="205">
        <f>SUM(P127:P191)</f>
        <v>0</v>
      </c>
      <c r="Q126" s="204"/>
      <c r="R126" s="205">
        <f>SUM(R127:R191)</f>
        <v>1133.4658435000001</v>
      </c>
      <c r="S126" s="204"/>
      <c r="T126" s="206">
        <f>SUM(T127:T191)</f>
        <v>136.15469999999999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7" t="s">
        <v>78</v>
      </c>
      <c r="AT126" s="208" t="s">
        <v>72</v>
      </c>
      <c r="AU126" s="208" t="s">
        <v>78</v>
      </c>
      <c r="AY126" s="207" t="s">
        <v>114</v>
      </c>
      <c r="BK126" s="209">
        <f>SUM(BK127:BK191)</f>
        <v>0</v>
      </c>
    </row>
    <row r="127" s="2" customFormat="1" ht="24.15" customHeight="1">
      <c r="A127" s="38"/>
      <c r="B127" s="39"/>
      <c r="C127" s="212" t="s">
        <v>116</v>
      </c>
      <c r="D127" s="212" t="s">
        <v>117</v>
      </c>
      <c r="E127" s="213" t="s">
        <v>118</v>
      </c>
      <c r="F127" s="214" t="s">
        <v>119</v>
      </c>
      <c r="G127" s="215" t="s">
        <v>120</v>
      </c>
      <c r="H127" s="216">
        <v>206.29499999999999</v>
      </c>
      <c r="I127" s="217"/>
      <c r="J127" s="218">
        <f>ROUND(I127*H127,2)</f>
        <v>0</v>
      </c>
      <c r="K127" s="219"/>
      <c r="L127" s="44"/>
      <c r="M127" s="220" t="s">
        <v>1</v>
      </c>
      <c r="N127" s="221" t="s">
        <v>38</v>
      </c>
      <c r="O127" s="91"/>
      <c r="P127" s="222">
        <f>O127*H127</f>
        <v>0</v>
      </c>
      <c r="Q127" s="222">
        <v>0</v>
      </c>
      <c r="R127" s="222">
        <f>Q127*H127</f>
        <v>0</v>
      </c>
      <c r="S127" s="222">
        <v>0.44</v>
      </c>
      <c r="T127" s="223">
        <f>S127*H127</f>
        <v>90.769799999999989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4" t="s">
        <v>116</v>
      </c>
      <c r="AT127" s="224" t="s">
        <v>117</v>
      </c>
      <c r="AU127" s="224" t="s">
        <v>80</v>
      </c>
      <c r="AY127" s="17" t="s">
        <v>114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7" t="s">
        <v>78</v>
      </c>
      <c r="BK127" s="225">
        <f>ROUND(I127*H127,2)</f>
        <v>0</v>
      </c>
      <c r="BL127" s="17" t="s">
        <v>116</v>
      </c>
      <c r="BM127" s="224" t="s">
        <v>121</v>
      </c>
    </row>
    <row r="128" s="13" customFormat="1">
      <c r="A128" s="13"/>
      <c r="B128" s="226"/>
      <c r="C128" s="227"/>
      <c r="D128" s="228" t="s">
        <v>122</v>
      </c>
      <c r="E128" s="229" t="s">
        <v>1</v>
      </c>
      <c r="F128" s="230" t="s">
        <v>123</v>
      </c>
      <c r="G128" s="227"/>
      <c r="H128" s="229" t="s">
        <v>1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122</v>
      </c>
      <c r="AU128" s="236" t="s">
        <v>80</v>
      </c>
      <c r="AV128" s="13" t="s">
        <v>78</v>
      </c>
      <c r="AW128" s="13" t="s">
        <v>30</v>
      </c>
      <c r="AX128" s="13" t="s">
        <v>73</v>
      </c>
      <c r="AY128" s="236" t="s">
        <v>114</v>
      </c>
    </row>
    <row r="129" s="14" customFormat="1">
      <c r="A129" s="14"/>
      <c r="B129" s="237"/>
      <c r="C129" s="238"/>
      <c r="D129" s="228" t="s">
        <v>122</v>
      </c>
      <c r="E129" s="239" t="s">
        <v>1</v>
      </c>
      <c r="F129" s="240" t="s">
        <v>124</v>
      </c>
      <c r="G129" s="238"/>
      <c r="H129" s="241">
        <v>206.29499999999999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7" t="s">
        <v>122</v>
      </c>
      <c r="AU129" s="247" t="s">
        <v>80</v>
      </c>
      <c r="AV129" s="14" t="s">
        <v>80</v>
      </c>
      <c r="AW129" s="14" t="s">
        <v>30</v>
      </c>
      <c r="AX129" s="14" t="s">
        <v>73</v>
      </c>
      <c r="AY129" s="247" t="s">
        <v>114</v>
      </c>
    </row>
    <row r="130" s="15" customFormat="1">
      <c r="A130" s="15"/>
      <c r="B130" s="248"/>
      <c r="C130" s="249"/>
      <c r="D130" s="228" t="s">
        <v>122</v>
      </c>
      <c r="E130" s="250" t="s">
        <v>1</v>
      </c>
      <c r="F130" s="251" t="s">
        <v>125</v>
      </c>
      <c r="G130" s="249"/>
      <c r="H130" s="252">
        <v>206.29499999999999</v>
      </c>
      <c r="I130" s="253"/>
      <c r="J130" s="249"/>
      <c r="K130" s="249"/>
      <c r="L130" s="254"/>
      <c r="M130" s="255"/>
      <c r="N130" s="256"/>
      <c r="O130" s="256"/>
      <c r="P130" s="256"/>
      <c r="Q130" s="256"/>
      <c r="R130" s="256"/>
      <c r="S130" s="256"/>
      <c r="T130" s="257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58" t="s">
        <v>122</v>
      </c>
      <c r="AU130" s="258" t="s">
        <v>80</v>
      </c>
      <c r="AV130" s="15" t="s">
        <v>116</v>
      </c>
      <c r="AW130" s="15" t="s">
        <v>30</v>
      </c>
      <c r="AX130" s="15" t="s">
        <v>78</v>
      </c>
      <c r="AY130" s="258" t="s">
        <v>114</v>
      </c>
    </row>
    <row r="131" s="2" customFormat="1" ht="24.15" customHeight="1">
      <c r="A131" s="38"/>
      <c r="B131" s="39"/>
      <c r="C131" s="212" t="s">
        <v>126</v>
      </c>
      <c r="D131" s="212" t="s">
        <v>117</v>
      </c>
      <c r="E131" s="213" t="s">
        <v>127</v>
      </c>
      <c r="F131" s="214" t="s">
        <v>128</v>
      </c>
      <c r="G131" s="215" t="s">
        <v>120</v>
      </c>
      <c r="H131" s="216">
        <v>206.29499999999999</v>
      </c>
      <c r="I131" s="217"/>
      <c r="J131" s="218">
        <f>ROUND(I131*H131,2)</f>
        <v>0</v>
      </c>
      <c r="K131" s="219"/>
      <c r="L131" s="44"/>
      <c r="M131" s="220" t="s">
        <v>1</v>
      </c>
      <c r="N131" s="221" t="s">
        <v>38</v>
      </c>
      <c r="O131" s="91"/>
      <c r="P131" s="222">
        <f>O131*H131</f>
        <v>0</v>
      </c>
      <c r="Q131" s="222">
        <v>0</v>
      </c>
      <c r="R131" s="222">
        <f>Q131*H131</f>
        <v>0</v>
      </c>
      <c r="S131" s="222">
        <v>0.22</v>
      </c>
      <c r="T131" s="223">
        <f>S131*H131</f>
        <v>45.384899999999995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4" t="s">
        <v>116</v>
      </c>
      <c r="AT131" s="224" t="s">
        <v>117</v>
      </c>
      <c r="AU131" s="224" t="s">
        <v>80</v>
      </c>
      <c r="AY131" s="17" t="s">
        <v>114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7" t="s">
        <v>78</v>
      </c>
      <c r="BK131" s="225">
        <f>ROUND(I131*H131,2)</f>
        <v>0</v>
      </c>
      <c r="BL131" s="17" t="s">
        <v>116</v>
      </c>
      <c r="BM131" s="224" t="s">
        <v>129</v>
      </c>
    </row>
    <row r="132" s="2" customFormat="1" ht="24.15" customHeight="1">
      <c r="A132" s="38"/>
      <c r="B132" s="39"/>
      <c r="C132" s="212" t="s">
        <v>130</v>
      </c>
      <c r="D132" s="212" t="s">
        <v>117</v>
      </c>
      <c r="E132" s="213" t="s">
        <v>131</v>
      </c>
      <c r="F132" s="214" t="s">
        <v>132</v>
      </c>
      <c r="G132" s="215" t="s">
        <v>120</v>
      </c>
      <c r="H132" s="216">
        <v>34.289999999999999</v>
      </c>
      <c r="I132" s="217"/>
      <c r="J132" s="218">
        <f>ROUND(I132*H132,2)</f>
        <v>0</v>
      </c>
      <c r="K132" s="219"/>
      <c r="L132" s="44"/>
      <c r="M132" s="220" t="s">
        <v>1</v>
      </c>
      <c r="N132" s="221" t="s">
        <v>38</v>
      </c>
      <c r="O132" s="91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4" t="s">
        <v>116</v>
      </c>
      <c r="AT132" s="224" t="s">
        <v>117</v>
      </c>
      <c r="AU132" s="224" t="s">
        <v>80</v>
      </c>
      <c r="AY132" s="17" t="s">
        <v>114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7" t="s">
        <v>78</v>
      </c>
      <c r="BK132" s="225">
        <f>ROUND(I132*H132,2)</f>
        <v>0</v>
      </c>
      <c r="BL132" s="17" t="s">
        <v>116</v>
      </c>
      <c r="BM132" s="224" t="s">
        <v>133</v>
      </c>
    </row>
    <row r="133" s="13" customFormat="1">
      <c r="A133" s="13"/>
      <c r="B133" s="226"/>
      <c r="C133" s="227"/>
      <c r="D133" s="228" t="s">
        <v>122</v>
      </c>
      <c r="E133" s="229" t="s">
        <v>1</v>
      </c>
      <c r="F133" s="230" t="s">
        <v>134</v>
      </c>
      <c r="G133" s="227"/>
      <c r="H133" s="229" t="s">
        <v>1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122</v>
      </c>
      <c r="AU133" s="236" t="s">
        <v>80</v>
      </c>
      <c r="AV133" s="13" t="s">
        <v>78</v>
      </c>
      <c r="AW133" s="13" t="s">
        <v>30</v>
      </c>
      <c r="AX133" s="13" t="s">
        <v>73</v>
      </c>
      <c r="AY133" s="236" t="s">
        <v>114</v>
      </c>
    </row>
    <row r="134" s="14" customFormat="1">
      <c r="A134" s="14"/>
      <c r="B134" s="237"/>
      <c r="C134" s="238"/>
      <c r="D134" s="228" t="s">
        <v>122</v>
      </c>
      <c r="E134" s="239" t="s">
        <v>1</v>
      </c>
      <c r="F134" s="240" t="s">
        <v>135</v>
      </c>
      <c r="G134" s="238"/>
      <c r="H134" s="241">
        <v>34.289999999999999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122</v>
      </c>
      <c r="AU134" s="247" t="s">
        <v>80</v>
      </c>
      <c r="AV134" s="14" t="s">
        <v>80</v>
      </c>
      <c r="AW134" s="14" t="s">
        <v>30</v>
      </c>
      <c r="AX134" s="14" t="s">
        <v>73</v>
      </c>
      <c r="AY134" s="247" t="s">
        <v>114</v>
      </c>
    </row>
    <row r="135" s="15" customFormat="1">
      <c r="A135" s="15"/>
      <c r="B135" s="248"/>
      <c r="C135" s="249"/>
      <c r="D135" s="228" t="s">
        <v>122</v>
      </c>
      <c r="E135" s="250" t="s">
        <v>1</v>
      </c>
      <c r="F135" s="251" t="s">
        <v>125</v>
      </c>
      <c r="G135" s="249"/>
      <c r="H135" s="252">
        <v>34.289999999999999</v>
      </c>
      <c r="I135" s="253"/>
      <c r="J135" s="249"/>
      <c r="K135" s="249"/>
      <c r="L135" s="254"/>
      <c r="M135" s="255"/>
      <c r="N135" s="256"/>
      <c r="O135" s="256"/>
      <c r="P135" s="256"/>
      <c r="Q135" s="256"/>
      <c r="R135" s="256"/>
      <c r="S135" s="256"/>
      <c r="T135" s="257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58" t="s">
        <v>122</v>
      </c>
      <c r="AU135" s="258" t="s">
        <v>80</v>
      </c>
      <c r="AV135" s="15" t="s">
        <v>116</v>
      </c>
      <c r="AW135" s="15" t="s">
        <v>30</v>
      </c>
      <c r="AX135" s="15" t="s">
        <v>78</v>
      </c>
      <c r="AY135" s="258" t="s">
        <v>114</v>
      </c>
    </row>
    <row r="136" s="2" customFormat="1" ht="33" customHeight="1">
      <c r="A136" s="38"/>
      <c r="B136" s="39"/>
      <c r="C136" s="212" t="s">
        <v>136</v>
      </c>
      <c r="D136" s="212" t="s">
        <v>117</v>
      </c>
      <c r="E136" s="213" t="s">
        <v>137</v>
      </c>
      <c r="F136" s="214" t="s">
        <v>138</v>
      </c>
      <c r="G136" s="215" t="s">
        <v>139</v>
      </c>
      <c r="H136" s="216">
        <v>538.23900000000003</v>
      </c>
      <c r="I136" s="217"/>
      <c r="J136" s="218">
        <f>ROUND(I136*H136,2)</f>
        <v>0</v>
      </c>
      <c r="K136" s="219"/>
      <c r="L136" s="44"/>
      <c r="M136" s="220" t="s">
        <v>1</v>
      </c>
      <c r="N136" s="221" t="s">
        <v>38</v>
      </c>
      <c r="O136" s="91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4" t="s">
        <v>116</v>
      </c>
      <c r="AT136" s="224" t="s">
        <v>117</v>
      </c>
      <c r="AU136" s="224" t="s">
        <v>80</v>
      </c>
      <c r="AY136" s="17" t="s">
        <v>114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7" t="s">
        <v>78</v>
      </c>
      <c r="BK136" s="225">
        <f>ROUND(I136*H136,2)</f>
        <v>0</v>
      </c>
      <c r="BL136" s="17" t="s">
        <v>116</v>
      </c>
      <c r="BM136" s="224" t="s">
        <v>140</v>
      </c>
    </row>
    <row r="137" s="13" customFormat="1">
      <c r="A137" s="13"/>
      <c r="B137" s="226"/>
      <c r="C137" s="227"/>
      <c r="D137" s="228" t="s">
        <v>122</v>
      </c>
      <c r="E137" s="229" t="s">
        <v>1</v>
      </c>
      <c r="F137" s="230" t="s">
        <v>141</v>
      </c>
      <c r="G137" s="227"/>
      <c r="H137" s="229" t="s">
        <v>1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122</v>
      </c>
      <c r="AU137" s="236" t="s">
        <v>80</v>
      </c>
      <c r="AV137" s="13" t="s">
        <v>78</v>
      </c>
      <c r="AW137" s="13" t="s">
        <v>30</v>
      </c>
      <c r="AX137" s="13" t="s">
        <v>73</v>
      </c>
      <c r="AY137" s="236" t="s">
        <v>114</v>
      </c>
    </row>
    <row r="138" s="13" customFormat="1">
      <c r="A138" s="13"/>
      <c r="B138" s="226"/>
      <c r="C138" s="227"/>
      <c r="D138" s="228" t="s">
        <v>122</v>
      </c>
      <c r="E138" s="229" t="s">
        <v>1</v>
      </c>
      <c r="F138" s="230" t="s">
        <v>142</v>
      </c>
      <c r="G138" s="227"/>
      <c r="H138" s="229" t="s">
        <v>1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122</v>
      </c>
      <c r="AU138" s="236" t="s">
        <v>80</v>
      </c>
      <c r="AV138" s="13" t="s">
        <v>78</v>
      </c>
      <c r="AW138" s="13" t="s">
        <v>30</v>
      </c>
      <c r="AX138" s="13" t="s">
        <v>73</v>
      </c>
      <c r="AY138" s="236" t="s">
        <v>114</v>
      </c>
    </row>
    <row r="139" s="14" customFormat="1">
      <c r="A139" s="14"/>
      <c r="B139" s="237"/>
      <c r="C139" s="238"/>
      <c r="D139" s="228" t="s">
        <v>122</v>
      </c>
      <c r="E139" s="239" t="s">
        <v>1</v>
      </c>
      <c r="F139" s="240" t="s">
        <v>143</v>
      </c>
      <c r="G139" s="238"/>
      <c r="H139" s="241">
        <v>223.16300000000001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7" t="s">
        <v>122</v>
      </c>
      <c r="AU139" s="247" t="s">
        <v>80</v>
      </c>
      <c r="AV139" s="14" t="s">
        <v>80</v>
      </c>
      <c r="AW139" s="14" t="s">
        <v>30</v>
      </c>
      <c r="AX139" s="14" t="s">
        <v>73</v>
      </c>
      <c r="AY139" s="247" t="s">
        <v>114</v>
      </c>
    </row>
    <row r="140" s="13" customFormat="1">
      <c r="A140" s="13"/>
      <c r="B140" s="226"/>
      <c r="C140" s="227"/>
      <c r="D140" s="228" t="s">
        <v>122</v>
      </c>
      <c r="E140" s="229" t="s">
        <v>1</v>
      </c>
      <c r="F140" s="230" t="s">
        <v>144</v>
      </c>
      <c r="G140" s="227"/>
      <c r="H140" s="229" t="s">
        <v>1</v>
      </c>
      <c r="I140" s="231"/>
      <c r="J140" s="227"/>
      <c r="K140" s="227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122</v>
      </c>
      <c r="AU140" s="236" t="s">
        <v>80</v>
      </c>
      <c r="AV140" s="13" t="s">
        <v>78</v>
      </c>
      <c r="AW140" s="13" t="s">
        <v>30</v>
      </c>
      <c r="AX140" s="13" t="s">
        <v>73</v>
      </c>
      <c r="AY140" s="236" t="s">
        <v>114</v>
      </c>
    </row>
    <row r="141" s="14" customFormat="1">
      <c r="A141" s="14"/>
      <c r="B141" s="237"/>
      <c r="C141" s="238"/>
      <c r="D141" s="228" t="s">
        <v>122</v>
      </c>
      <c r="E141" s="239" t="s">
        <v>1</v>
      </c>
      <c r="F141" s="240" t="s">
        <v>145</v>
      </c>
      <c r="G141" s="238"/>
      <c r="H141" s="241">
        <v>187.613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7" t="s">
        <v>122</v>
      </c>
      <c r="AU141" s="247" t="s">
        <v>80</v>
      </c>
      <c r="AV141" s="14" t="s">
        <v>80</v>
      </c>
      <c r="AW141" s="14" t="s">
        <v>30</v>
      </c>
      <c r="AX141" s="14" t="s">
        <v>73</v>
      </c>
      <c r="AY141" s="247" t="s">
        <v>114</v>
      </c>
    </row>
    <row r="142" s="13" customFormat="1">
      <c r="A142" s="13"/>
      <c r="B142" s="226"/>
      <c r="C142" s="227"/>
      <c r="D142" s="228" t="s">
        <v>122</v>
      </c>
      <c r="E142" s="229" t="s">
        <v>1</v>
      </c>
      <c r="F142" s="230" t="s">
        <v>146</v>
      </c>
      <c r="G142" s="227"/>
      <c r="H142" s="229" t="s">
        <v>1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122</v>
      </c>
      <c r="AU142" s="236" t="s">
        <v>80</v>
      </c>
      <c r="AV142" s="13" t="s">
        <v>78</v>
      </c>
      <c r="AW142" s="13" t="s">
        <v>30</v>
      </c>
      <c r="AX142" s="13" t="s">
        <v>73</v>
      </c>
      <c r="AY142" s="236" t="s">
        <v>114</v>
      </c>
    </row>
    <row r="143" s="14" customFormat="1">
      <c r="A143" s="14"/>
      <c r="B143" s="237"/>
      <c r="C143" s="238"/>
      <c r="D143" s="228" t="s">
        <v>122</v>
      </c>
      <c r="E143" s="239" t="s">
        <v>1</v>
      </c>
      <c r="F143" s="240" t="s">
        <v>147</v>
      </c>
      <c r="G143" s="238"/>
      <c r="H143" s="241">
        <v>104.96299999999999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122</v>
      </c>
      <c r="AU143" s="247" t="s">
        <v>80</v>
      </c>
      <c r="AV143" s="14" t="s">
        <v>80</v>
      </c>
      <c r="AW143" s="14" t="s">
        <v>30</v>
      </c>
      <c r="AX143" s="14" t="s">
        <v>73</v>
      </c>
      <c r="AY143" s="247" t="s">
        <v>114</v>
      </c>
    </row>
    <row r="144" s="13" customFormat="1">
      <c r="A144" s="13"/>
      <c r="B144" s="226"/>
      <c r="C144" s="227"/>
      <c r="D144" s="228" t="s">
        <v>122</v>
      </c>
      <c r="E144" s="229" t="s">
        <v>1</v>
      </c>
      <c r="F144" s="230" t="s">
        <v>148</v>
      </c>
      <c r="G144" s="227"/>
      <c r="H144" s="229" t="s">
        <v>1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122</v>
      </c>
      <c r="AU144" s="236" t="s">
        <v>80</v>
      </c>
      <c r="AV144" s="13" t="s">
        <v>78</v>
      </c>
      <c r="AW144" s="13" t="s">
        <v>30</v>
      </c>
      <c r="AX144" s="13" t="s">
        <v>73</v>
      </c>
      <c r="AY144" s="236" t="s">
        <v>114</v>
      </c>
    </row>
    <row r="145" s="14" customFormat="1">
      <c r="A145" s="14"/>
      <c r="B145" s="237"/>
      <c r="C145" s="238"/>
      <c r="D145" s="228" t="s">
        <v>122</v>
      </c>
      <c r="E145" s="239" t="s">
        <v>1</v>
      </c>
      <c r="F145" s="240" t="s">
        <v>149</v>
      </c>
      <c r="G145" s="238"/>
      <c r="H145" s="241">
        <v>22.5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7" t="s">
        <v>122</v>
      </c>
      <c r="AU145" s="247" t="s">
        <v>80</v>
      </c>
      <c r="AV145" s="14" t="s">
        <v>80</v>
      </c>
      <c r="AW145" s="14" t="s">
        <v>30</v>
      </c>
      <c r="AX145" s="14" t="s">
        <v>73</v>
      </c>
      <c r="AY145" s="247" t="s">
        <v>114</v>
      </c>
    </row>
    <row r="146" s="15" customFormat="1">
      <c r="A146" s="15"/>
      <c r="B146" s="248"/>
      <c r="C146" s="249"/>
      <c r="D146" s="228" t="s">
        <v>122</v>
      </c>
      <c r="E146" s="250" t="s">
        <v>1</v>
      </c>
      <c r="F146" s="251" t="s">
        <v>125</v>
      </c>
      <c r="G146" s="249"/>
      <c r="H146" s="252">
        <v>538.23900000000003</v>
      </c>
      <c r="I146" s="253"/>
      <c r="J146" s="249"/>
      <c r="K146" s="249"/>
      <c r="L146" s="254"/>
      <c r="M146" s="255"/>
      <c r="N146" s="256"/>
      <c r="O146" s="256"/>
      <c r="P146" s="256"/>
      <c r="Q146" s="256"/>
      <c r="R146" s="256"/>
      <c r="S146" s="256"/>
      <c r="T146" s="257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8" t="s">
        <v>122</v>
      </c>
      <c r="AU146" s="258" t="s">
        <v>80</v>
      </c>
      <c r="AV146" s="15" t="s">
        <v>116</v>
      </c>
      <c r="AW146" s="15" t="s">
        <v>30</v>
      </c>
      <c r="AX146" s="15" t="s">
        <v>78</v>
      </c>
      <c r="AY146" s="258" t="s">
        <v>114</v>
      </c>
    </row>
    <row r="147" s="2" customFormat="1" ht="33" customHeight="1">
      <c r="A147" s="38"/>
      <c r="B147" s="39"/>
      <c r="C147" s="212" t="s">
        <v>150</v>
      </c>
      <c r="D147" s="212" t="s">
        <v>117</v>
      </c>
      <c r="E147" s="213" t="s">
        <v>151</v>
      </c>
      <c r="F147" s="214" t="s">
        <v>152</v>
      </c>
      <c r="G147" s="215" t="s">
        <v>139</v>
      </c>
      <c r="H147" s="216">
        <v>85.724999999999994</v>
      </c>
      <c r="I147" s="217"/>
      <c r="J147" s="218">
        <f>ROUND(I147*H147,2)</f>
        <v>0</v>
      </c>
      <c r="K147" s="219"/>
      <c r="L147" s="44"/>
      <c r="M147" s="220" t="s">
        <v>1</v>
      </c>
      <c r="N147" s="221" t="s">
        <v>38</v>
      </c>
      <c r="O147" s="91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4" t="s">
        <v>116</v>
      </c>
      <c r="AT147" s="224" t="s">
        <v>117</v>
      </c>
      <c r="AU147" s="224" t="s">
        <v>80</v>
      </c>
      <c r="AY147" s="17" t="s">
        <v>114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7" t="s">
        <v>78</v>
      </c>
      <c r="BK147" s="225">
        <f>ROUND(I147*H147,2)</f>
        <v>0</v>
      </c>
      <c r="BL147" s="17" t="s">
        <v>116</v>
      </c>
      <c r="BM147" s="224" t="s">
        <v>153</v>
      </c>
    </row>
    <row r="148" s="13" customFormat="1">
      <c r="A148" s="13"/>
      <c r="B148" s="226"/>
      <c r="C148" s="227"/>
      <c r="D148" s="228" t="s">
        <v>122</v>
      </c>
      <c r="E148" s="229" t="s">
        <v>1</v>
      </c>
      <c r="F148" s="230" t="s">
        <v>154</v>
      </c>
      <c r="G148" s="227"/>
      <c r="H148" s="229" t="s">
        <v>1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122</v>
      </c>
      <c r="AU148" s="236" t="s">
        <v>80</v>
      </c>
      <c r="AV148" s="13" t="s">
        <v>78</v>
      </c>
      <c r="AW148" s="13" t="s">
        <v>30</v>
      </c>
      <c r="AX148" s="13" t="s">
        <v>73</v>
      </c>
      <c r="AY148" s="236" t="s">
        <v>114</v>
      </c>
    </row>
    <row r="149" s="13" customFormat="1">
      <c r="A149" s="13"/>
      <c r="B149" s="226"/>
      <c r="C149" s="227"/>
      <c r="D149" s="228" t="s">
        <v>122</v>
      </c>
      <c r="E149" s="229" t="s">
        <v>1</v>
      </c>
      <c r="F149" s="230" t="s">
        <v>155</v>
      </c>
      <c r="G149" s="227"/>
      <c r="H149" s="229" t="s">
        <v>1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122</v>
      </c>
      <c r="AU149" s="236" t="s">
        <v>80</v>
      </c>
      <c r="AV149" s="13" t="s">
        <v>78</v>
      </c>
      <c r="AW149" s="13" t="s">
        <v>30</v>
      </c>
      <c r="AX149" s="13" t="s">
        <v>73</v>
      </c>
      <c r="AY149" s="236" t="s">
        <v>114</v>
      </c>
    </row>
    <row r="150" s="14" customFormat="1">
      <c r="A150" s="14"/>
      <c r="B150" s="237"/>
      <c r="C150" s="238"/>
      <c r="D150" s="228" t="s">
        <v>122</v>
      </c>
      <c r="E150" s="239" t="s">
        <v>1</v>
      </c>
      <c r="F150" s="240" t="s">
        <v>156</v>
      </c>
      <c r="G150" s="238"/>
      <c r="H150" s="241">
        <v>85.724999999999994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7" t="s">
        <v>122</v>
      </c>
      <c r="AU150" s="247" t="s">
        <v>80</v>
      </c>
      <c r="AV150" s="14" t="s">
        <v>80</v>
      </c>
      <c r="AW150" s="14" t="s">
        <v>30</v>
      </c>
      <c r="AX150" s="14" t="s">
        <v>73</v>
      </c>
      <c r="AY150" s="247" t="s">
        <v>114</v>
      </c>
    </row>
    <row r="151" s="15" customFormat="1">
      <c r="A151" s="15"/>
      <c r="B151" s="248"/>
      <c r="C151" s="249"/>
      <c r="D151" s="228" t="s">
        <v>122</v>
      </c>
      <c r="E151" s="250" t="s">
        <v>1</v>
      </c>
      <c r="F151" s="251" t="s">
        <v>125</v>
      </c>
      <c r="G151" s="249"/>
      <c r="H151" s="252">
        <v>85.724999999999994</v>
      </c>
      <c r="I151" s="253"/>
      <c r="J151" s="249"/>
      <c r="K151" s="249"/>
      <c r="L151" s="254"/>
      <c r="M151" s="255"/>
      <c r="N151" s="256"/>
      <c r="O151" s="256"/>
      <c r="P151" s="256"/>
      <c r="Q151" s="256"/>
      <c r="R151" s="256"/>
      <c r="S151" s="256"/>
      <c r="T151" s="257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58" t="s">
        <v>122</v>
      </c>
      <c r="AU151" s="258" t="s">
        <v>80</v>
      </c>
      <c r="AV151" s="15" t="s">
        <v>116</v>
      </c>
      <c r="AW151" s="15" t="s">
        <v>30</v>
      </c>
      <c r="AX151" s="15" t="s">
        <v>78</v>
      </c>
      <c r="AY151" s="258" t="s">
        <v>114</v>
      </c>
    </row>
    <row r="152" s="2" customFormat="1" ht="24.15" customHeight="1">
      <c r="A152" s="38"/>
      <c r="B152" s="39"/>
      <c r="C152" s="212" t="s">
        <v>157</v>
      </c>
      <c r="D152" s="212" t="s">
        <v>117</v>
      </c>
      <c r="E152" s="213" t="s">
        <v>158</v>
      </c>
      <c r="F152" s="214" t="s">
        <v>159</v>
      </c>
      <c r="G152" s="215" t="s">
        <v>139</v>
      </c>
      <c r="H152" s="216">
        <v>52.5</v>
      </c>
      <c r="I152" s="217"/>
      <c r="J152" s="218">
        <f>ROUND(I152*H152,2)</f>
        <v>0</v>
      </c>
      <c r="K152" s="219"/>
      <c r="L152" s="44"/>
      <c r="M152" s="220" t="s">
        <v>1</v>
      </c>
      <c r="N152" s="221" t="s">
        <v>38</v>
      </c>
      <c r="O152" s="91"/>
      <c r="P152" s="222">
        <f>O152*H152</f>
        <v>0</v>
      </c>
      <c r="Q152" s="222">
        <v>0</v>
      </c>
      <c r="R152" s="222">
        <f>Q152*H152</f>
        <v>0</v>
      </c>
      <c r="S152" s="222">
        <v>0</v>
      </c>
      <c r="T152" s="223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4" t="s">
        <v>116</v>
      </c>
      <c r="AT152" s="224" t="s">
        <v>117</v>
      </c>
      <c r="AU152" s="224" t="s">
        <v>80</v>
      </c>
      <c r="AY152" s="17" t="s">
        <v>114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7" t="s">
        <v>78</v>
      </c>
      <c r="BK152" s="225">
        <f>ROUND(I152*H152,2)</f>
        <v>0</v>
      </c>
      <c r="BL152" s="17" t="s">
        <v>116</v>
      </c>
      <c r="BM152" s="224" t="s">
        <v>160</v>
      </c>
    </row>
    <row r="153" s="13" customFormat="1">
      <c r="A153" s="13"/>
      <c r="B153" s="226"/>
      <c r="C153" s="227"/>
      <c r="D153" s="228" t="s">
        <v>122</v>
      </c>
      <c r="E153" s="229" t="s">
        <v>1</v>
      </c>
      <c r="F153" s="230" t="s">
        <v>161</v>
      </c>
      <c r="G153" s="227"/>
      <c r="H153" s="229" t="s">
        <v>1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122</v>
      </c>
      <c r="AU153" s="236" t="s">
        <v>80</v>
      </c>
      <c r="AV153" s="13" t="s">
        <v>78</v>
      </c>
      <c r="AW153" s="13" t="s">
        <v>30</v>
      </c>
      <c r="AX153" s="13" t="s">
        <v>73</v>
      </c>
      <c r="AY153" s="236" t="s">
        <v>114</v>
      </c>
    </row>
    <row r="154" s="13" customFormat="1">
      <c r="A154" s="13"/>
      <c r="B154" s="226"/>
      <c r="C154" s="227"/>
      <c r="D154" s="228" t="s">
        <v>122</v>
      </c>
      <c r="E154" s="229" t="s">
        <v>1</v>
      </c>
      <c r="F154" s="230" t="s">
        <v>162</v>
      </c>
      <c r="G154" s="227"/>
      <c r="H154" s="229" t="s">
        <v>1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122</v>
      </c>
      <c r="AU154" s="236" t="s">
        <v>80</v>
      </c>
      <c r="AV154" s="13" t="s">
        <v>78</v>
      </c>
      <c r="AW154" s="13" t="s">
        <v>30</v>
      </c>
      <c r="AX154" s="13" t="s">
        <v>73</v>
      </c>
      <c r="AY154" s="236" t="s">
        <v>114</v>
      </c>
    </row>
    <row r="155" s="14" customFormat="1">
      <c r="A155" s="14"/>
      <c r="B155" s="237"/>
      <c r="C155" s="238"/>
      <c r="D155" s="228" t="s">
        <v>122</v>
      </c>
      <c r="E155" s="239" t="s">
        <v>1</v>
      </c>
      <c r="F155" s="240" t="s">
        <v>163</v>
      </c>
      <c r="G155" s="238"/>
      <c r="H155" s="241">
        <v>52.5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7" t="s">
        <v>122</v>
      </c>
      <c r="AU155" s="247" t="s">
        <v>80</v>
      </c>
      <c r="AV155" s="14" t="s">
        <v>80</v>
      </c>
      <c r="AW155" s="14" t="s">
        <v>30</v>
      </c>
      <c r="AX155" s="14" t="s">
        <v>73</v>
      </c>
      <c r="AY155" s="247" t="s">
        <v>114</v>
      </c>
    </row>
    <row r="156" s="15" customFormat="1">
      <c r="A156" s="15"/>
      <c r="B156" s="248"/>
      <c r="C156" s="249"/>
      <c r="D156" s="228" t="s">
        <v>122</v>
      </c>
      <c r="E156" s="250" t="s">
        <v>1</v>
      </c>
      <c r="F156" s="251" t="s">
        <v>125</v>
      </c>
      <c r="G156" s="249"/>
      <c r="H156" s="252">
        <v>52.5</v>
      </c>
      <c r="I156" s="253"/>
      <c r="J156" s="249"/>
      <c r="K156" s="249"/>
      <c r="L156" s="254"/>
      <c r="M156" s="255"/>
      <c r="N156" s="256"/>
      <c r="O156" s="256"/>
      <c r="P156" s="256"/>
      <c r="Q156" s="256"/>
      <c r="R156" s="256"/>
      <c r="S156" s="256"/>
      <c r="T156" s="257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58" t="s">
        <v>122</v>
      </c>
      <c r="AU156" s="258" t="s">
        <v>80</v>
      </c>
      <c r="AV156" s="15" t="s">
        <v>116</v>
      </c>
      <c r="AW156" s="15" t="s">
        <v>30</v>
      </c>
      <c r="AX156" s="15" t="s">
        <v>78</v>
      </c>
      <c r="AY156" s="258" t="s">
        <v>114</v>
      </c>
    </row>
    <row r="157" s="2" customFormat="1" ht="24.15" customHeight="1">
      <c r="A157" s="38"/>
      <c r="B157" s="39"/>
      <c r="C157" s="212" t="s">
        <v>164</v>
      </c>
      <c r="D157" s="212" t="s">
        <v>117</v>
      </c>
      <c r="E157" s="213" t="s">
        <v>165</v>
      </c>
      <c r="F157" s="214" t="s">
        <v>166</v>
      </c>
      <c r="G157" s="215" t="s">
        <v>120</v>
      </c>
      <c r="H157" s="216">
        <v>831.95000000000005</v>
      </c>
      <c r="I157" s="217"/>
      <c r="J157" s="218">
        <f>ROUND(I157*H157,2)</f>
        <v>0</v>
      </c>
      <c r="K157" s="219"/>
      <c r="L157" s="44"/>
      <c r="M157" s="220" t="s">
        <v>1</v>
      </c>
      <c r="N157" s="221" t="s">
        <v>38</v>
      </c>
      <c r="O157" s="91"/>
      <c r="P157" s="222">
        <f>O157*H157</f>
        <v>0</v>
      </c>
      <c r="Q157" s="222">
        <v>0.00084999999999999995</v>
      </c>
      <c r="R157" s="222">
        <f>Q157*H157</f>
        <v>0.70715749999999999</v>
      </c>
      <c r="S157" s="222">
        <v>0</v>
      </c>
      <c r="T157" s="223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4" t="s">
        <v>116</v>
      </c>
      <c r="AT157" s="224" t="s">
        <v>117</v>
      </c>
      <c r="AU157" s="224" t="s">
        <v>80</v>
      </c>
      <c r="AY157" s="17" t="s">
        <v>114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7" t="s">
        <v>78</v>
      </c>
      <c r="BK157" s="225">
        <f>ROUND(I157*H157,2)</f>
        <v>0</v>
      </c>
      <c r="BL157" s="17" t="s">
        <v>116</v>
      </c>
      <c r="BM157" s="224" t="s">
        <v>167</v>
      </c>
    </row>
    <row r="158" s="13" customFormat="1">
      <c r="A158" s="13"/>
      <c r="B158" s="226"/>
      <c r="C158" s="227"/>
      <c r="D158" s="228" t="s">
        <v>122</v>
      </c>
      <c r="E158" s="229" t="s">
        <v>1</v>
      </c>
      <c r="F158" s="230" t="s">
        <v>168</v>
      </c>
      <c r="G158" s="227"/>
      <c r="H158" s="229" t="s">
        <v>1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122</v>
      </c>
      <c r="AU158" s="236" t="s">
        <v>80</v>
      </c>
      <c r="AV158" s="13" t="s">
        <v>78</v>
      </c>
      <c r="AW158" s="13" t="s">
        <v>30</v>
      </c>
      <c r="AX158" s="13" t="s">
        <v>73</v>
      </c>
      <c r="AY158" s="236" t="s">
        <v>114</v>
      </c>
    </row>
    <row r="159" s="14" customFormat="1">
      <c r="A159" s="14"/>
      <c r="B159" s="237"/>
      <c r="C159" s="238"/>
      <c r="D159" s="228" t="s">
        <v>122</v>
      </c>
      <c r="E159" s="239" t="s">
        <v>1</v>
      </c>
      <c r="F159" s="240" t="s">
        <v>169</v>
      </c>
      <c r="G159" s="238"/>
      <c r="H159" s="241">
        <v>831.95000000000005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7" t="s">
        <v>122</v>
      </c>
      <c r="AU159" s="247" t="s">
        <v>80</v>
      </c>
      <c r="AV159" s="14" t="s">
        <v>80</v>
      </c>
      <c r="AW159" s="14" t="s">
        <v>30</v>
      </c>
      <c r="AX159" s="14" t="s">
        <v>73</v>
      </c>
      <c r="AY159" s="247" t="s">
        <v>114</v>
      </c>
    </row>
    <row r="160" s="15" customFormat="1">
      <c r="A160" s="15"/>
      <c r="B160" s="248"/>
      <c r="C160" s="249"/>
      <c r="D160" s="228" t="s">
        <v>122</v>
      </c>
      <c r="E160" s="250" t="s">
        <v>1</v>
      </c>
      <c r="F160" s="251" t="s">
        <v>125</v>
      </c>
      <c r="G160" s="249"/>
      <c r="H160" s="252">
        <v>831.95000000000005</v>
      </c>
      <c r="I160" s="253"/>
      <c r="J160" s="249"/>
      <c r="K160" s="249"/>
      <c r="L160" s="254"/>
      <c r="M160" s="255"/>
      <c r="N160" s="256"/>
      <c r="O160" s="256"/>
      <c r="P160" s="256"/>
      <c r="Q160" s="256"/>
      <c r="R160" s="256"/>
      <c r="S160" s="256"/>
      <c r="T160" s="257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8" t="s">
        <v>122</v>
      </c>
      <c r="AU160" s="258" t="s">
        <v>80</v>
      </c>
      <c r="AV160" s="15" t="s">
        <v>116</v>
      </c>
      <c r="AW160" s="15" t="s">
        <v>30</v>
      </c>
      <c r="AX160" s="15" t="s">
        <v>78</v>
      </c>
      <c r="AY160" s="258" t="s">
        <v>114</v>
      </c>
    </row>
    <row r="161" s="2" customFormat="1" ht="24.15" customHeight="1">
      <c r="A161" s="38"/>
      <c r="B161" s="39"/>
      <c r="C161" s="212" t="s">
        <v>170</v>
      </c>
      <c r="D161" s="212" t="s">
        <v>117</v>
      </c>
      <c r="E161" s="213" t="s">
        <v>171</v>
      </c>
      <c r="F161" s="214" t="s">
        <v>172</v>
      </c>
      <c r="G161" s="215" t="s">
        <v>120</v>
      </c>
      <c r="H161" s="216">
        <v>831.95000000000005</v>
      </c>
      <c r="I161" s="217"/>
      <c r="J161" s="218">
        <f>ROUND(I161*H161,2)</f>
        <v>0</v>
      </c>
      <c r="K161" s="219"/>
      <c r="L161" s="44"/>
      <c r="M161" s="220" t="s">
        <v>1</v>
      </c>
      <c r="N161" s="221" t="s">
        <v>38</v>
      </c>
      <c r="O161" s="91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4" t="s">
        <v>116</v>
      </c>
      <c r="AT161" s="224" t="s">
        <v>117</v>
      </c>
      <c r="AU161" s="224" t="s">
        <v>80</v>
      </c>
      <c r="AY161" s="17" t="s">
        <v>114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7" t="s">
        <v>78</v>
      </c>
      <c r="BK161" s="225">
        <f>ROUND(I161*H161,2)</f>
        <v>0</v>
      </c>
      <c r="BL161" s="17" t="s">
        <v>116</v>
      </c>
      <c r="BM161" s="224" t="s">
        <v>173</v>
      </c>
    </row>
    <row r="162" s="2" customFormat="1" ht="37.8" customHeight="1">
      <c r="A162" s="38"/>
      <c r="B162" s="39"/>
      <c r="C162" s="212" t="s">
        <v>174</v>
      </c>
      <c r="D162" s="212" t="s">
        <v>117</v>
      </c>
      <c r="E162" s="213" t="s">
        <v>175</v>
      </c>
      <c r="F162" s="214" t="s">
        <v>176</v>
      </c>
      <c r="G162" s="215" t="s">
        <v>139</v>
      </c>
      <c r="H162" s="216">
        <v>623.96400000000006</v>
      </c>
      <c r="I162" s="217"/>
      <c r="J162" s="218">
        <f>ROUND(I162*H162,2)</f>
        <v>0</v>
      </c>
      <c r="K162" s="219"/>
      <c r="L162" s="44"/>
      <c r="M162" s="220" t="s">
        <v>1</v>
      </c>
      <c r="N162" s="221" t="s">
        <v>38</v>
      </c>
      <c r="O162" s="91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4" t="s">
        <v>116</v>
      </c>
      <c r="AT162" s="224" t="s">
        <v>117</v>
      </c>
      <c r="AU162" s="224" t="s">
        <v>80</v>
      </c>
      <c r="AY162" s="17" t="s">
        <v>114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7" t="s">
        <v>78</v>
      </c>
      <c r="BK162" s="225">
        <f>ROUND(I162*H162,2)</f>
        <v>0</v>
      </c>
      <c r="BL162" s="17" t="s">
        <v>116</v>
      </c>
      <c r="BM162" s="224" t="s">
        <v>177</v>
      </c>
    </row>
    <row r="163" s="13" customFormat="1">
      <c r="A163" s="13"/>
      <c r="B163" s="226"/>
      <c r="C163" s="227"/>
      <c r="D163" s="228" t="s">
        <v>122</v>
      </c>
      <c r="E163" s="229" t="s">
        <v>1</v>
      </c>
      <c r="F163" s="230" t="s">
        <v>178</v>
      </c>
      <c r="G163" s="227"/>
      <c r="H163" s="229" t="s">
        <v>1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122</v>
      </c>
      <c r="AU163" s="236" t="s">
        <v>80</v>
      </c>
      <c r="AV163" s="13" t="s">
        <v>78</v>
      </c>
      <c r="AW163" s="13" t="s">
        <v>30</v>
      </c>
      <c r="AX163" s="13" t="s">
        <v>73</v>
      </c>
      <c r="AY163" s="236" t="s">
        <v>114</v>
      </c>
    </row>
    <row r="164" s="14" customFormat="1">
      <c r="A164" s="14"/>
      <c r="B164" s="237"/>
      <c r="C164" s="238"/>
      <c r="D164" s="228" t="s">
        <v>122</v>
      </c>
      <c r="E164" s="239" t="s">
        <v>1</v>
      </c>
      <c r="F164" s="240" t="s">
        <v>179</v>
      </c>
      <c r="G164" s="238"/>
      <c r="H164" s="241">
        <v>623.96400000000006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7" t="s">
        <v>122</v>
      </c>
      <c r="AU164" s="247" t="s">
        <v>80</v>
      </c>
      <c r="AV164" s="14" t="s">
        <v>80</v>
      </c>
      <c r="AW164" s="14" t="s">
        <v>30</v>
      </c>
      <c r="AX164" s="14" t="s">
        <v>73</v>
      </c>
      <c r="AY164" s="247" t="s">
        <v>114</v>
      </c>
    </row>
    <row r="165" s="15" customFormat="1">
      <c r="A165" s="15"/>
      <c r="B165" s="248"/>
      <c r="C165" s="249"/>
      <c r="D165" s="228" t="s">
        <v>122</v>
      </c>
      <c r="E165" s="250" t="s">
        <v>1</v>
      </c>
      <c r="F165" s="251" t="s">
        <v>125</v>
      </c>
      <c r="G165" s="249"/>
      <c r="H165" s="252">
        <v>623.96400000000006</v>
      </c>
      <c r="I165" s="253"/>
      <c r="J165" s="249"/>
      <c r="K165" s="249"/>
      <c r="L165" s="254"/>
      <c r="M165" s="255"/>
      <c r="N165" s="256"/>
      <c r="O165" s="256"/>
      <c r="P165" s="256"/>
      <c r="Q165" s="256"/>
      <c r="R165" s="256"/>
      <c r="S165" s="256"/>
      <c r="T165" s="257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58" t="s">
        <v>122</v>
      </c>
      <c r="AU165" s="258" t="s">
        <v>80</v>
      </c>
      <c r="AV165" s="15" t="s">
        <v>116</v>
      </c>
      <c r="AW165" s="15" t="s">
        <v>30</v>
      </c>
      <c r="AX165" s="15" t="s">
        <v>78</v>
      </c>
      <c r="AY165" s="258" t="s">
        <v>114</v>
      </c>
    </row>
    <row r="166" s="2" customFormat="1" ht="37.8" customHeight="1">
      <c r="A166" s="38"/>
      <c r="B166" s="39"/>
      <c r="C166" s="212" t="s">
        <v>180</v>
      </c>
      <c r="D166" s="212" t="s">
        <v>117</v>
      </c>
      <c r="E166" s="213" t="s">
        <v>181</v>
      </c>
      <c r="F166" s="214" t="s">
        <v>182</v>
      </c>
      <c r="G166" s="215" t="s">
        <v>139</v>
      </c>
      <c r="H166" s="216">
        <v>4991.7120000000004</v>
      </c>
      <c r="I166" s="217"/>
      <c r="J166" s="218">
        <f>ROUND(I166*H166,2)</f>
        <v>0</v>
      </c>
      <c r="K166" s="219"/>
      <c r="L166" s="44"/>
      <c r="M166" s="220" t="s">
        <v>1</v>
      </c>
      <c r="N166" s="221" t="s">
        <v>38</v>
      </c>
      <c r="O166" s="91"/>
      <c r="P166" s="222">
        <f>O166*H166</f>
        <v>0</v>
      </c>
      <c r="Q166" s="222">
        <v>0</v>
      </c>
      <c r="R166" s="222">
        <f>Q166*H166</f>
        <v>0</v>
      </c>
      <c r="S166" s="222">
        <v>0</v>
      </c>
      <c r="T166" s="223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4" t="s">
        <v>116</v>
      </c>
      <c r="AT166" s="224" t="s">
        <v>117</v>
      </c>
      <c r="AU166" s="224" t="s">
        <v>80</v>
      </c>
      <c r="AY166" s="17" t="s">
        <v>114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7" t="s">
        <v>78</v>
      </c>
      <c r="BK166" s="225">
        <f>ROUND(I166*H166,2)</f>
        <v>0</v>
      </c>
      <c r="BL166" s="17" t="s">
        <v>116</v>
      </c>
      <c r="BM166" s="224" t="s">
        <v>183</v>
      </c>
    </row>
    <row r="167" s="13" customFormat="1">
      <c r="A167" s="13"/>
      <c r="B167" s="226"/>
      <c r="C167" s="227"/>
      <c r="D167" s="228" t="s">
        <v>122</v>
      </c>
      <c r="E167" s="229" t="s">
        <v>1</v>
      </c>
      <c r="F167" s="230" t="s">
        <v>184</v>
      </c>
      <c r="G167" s="227"/>
      <c r="H167" s="229" t="s">
        <v>1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122</v>
      </c>
      <c r="AU167" s="236" t="s">
        <v>80</v>
      </c>
      <c r="AV167" s="13" t="s">
        <v>78</v>
      </c>
      <c r="AW167" s="13" t="s">
        <v>30</v>
      </c>
      <c r="AX167" s="13" t="s">
        <v>73</v>
      </c>
      <c r="AY167" s="236" t="s">
        <v>114</v>
      </c>
    </row>
    <row r="168" s="14" customFormat="1">
      <c r="A168" s="14"/>
      <c r="B168" s="237"/>
      <c r="C168" s="238"/>
      <c r="D168" s="228" t="s">
        <v>122</v>
      </c>
      <c r="E168" s="239" t="s">
        <v>1</v>
      </c>
      <c r="F168" s="240" t="s">
        <v>185</v>
      </c>
      <c r="G168" s="238"/>
      <c r="H168" s="241">
        <v>4991.7120000000004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7" t="s">
        <v>122</v>
      </c>
      <c r="AU168" s="247" t="s">
        <v>80</v>
      </c>
      <c r="AV168" s="14" t="s">
        <v>80</v>
      </c>
      <c r="AW168" s="14" t="s">
        <v>30</v>
      </c>
      <c r="AX168" s="14" t="s">
        <v>73</v>
      </c>
      <c r="AY168" s="247" t="s">
        <v>114</v>
      </c>
    </row>
    <row r="169" s="15" customFormat="1">
      <c r="A169" s="15"/>
      <c r="B169" s="248"/>
      <c r="C169" s="249"/>
      <c r="D169" s="228" t="s">
        <v>122</v>
      </c>
      <c r="E169" s="250" t="s">
        <v>1</v>
      </c>
      <c r="F169" s="251" t="s">
        <v>125</v>
      </c>
      <c r="G169" s="249"/>
      <c r="H169" s="252">
        <v>4991.7120000000004</v>
      </c>
      <c r="I169" s="253"/>
      <c r="J169" s="249"/>
      <c r="K169" s="249"/>
      <c r="L169" s="254"/>
      <c r="M169" s="255"/>
      <c r="N169" s="256"/>
      <c r="O169" s="256"/>
      <c r="P169" s="256"/>
      <c r="Q169" s="256"/>
      <c r="R169" s="256"/>
      <c r="S169" s="256"/>
      <c r="T169" s="257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58" t="s">
        <v>122</v>
      </c>
      <c r="AU169" s="258" t="s">
        <v>80</v>
      </c>
      <c r="AV169" s="15" t="s">
        <v>116</v>
      </c>
      <c r="AW169" s="15" t="s">
        <v>30</v>
      </c>
      <c r="AX169" s="15" t="s">
        <v>78</v>
      </c>
      <c r="AY169" s="258" t="s">
        <v>114</v>
      </c>
    </row>
    <row r="170" s="2" customFormat="1" ht="16.5" customHeight="1">
      <c r="A170" s="38"/>
      <c r="B170" s="39"/>
      <c r="C170" s="212" t="s">
        <v>186</v>
      </c>
      <c r="D170" s="212" t="s">
        <v>117</v>
      </c>
      <c r="E170" s="213" t="s">
        <v>187</v>
      </c>
      <c r="F170" s="214" t="s">
        <v>188</v>
      </c>
      <c r="G170" s="215" t="s">
        <v>139</v>
      </c>
      <c r="H170" s="216">
        <v>623.96400000000006</v>
      </c>
      <c r="I170" s="217"/>
      <c r="J170" s="218">
        <f>ROUND(I170*H170,2)</f>
        <v>0</v>
      </c>
      <c r="K170" s="219"/>
      <c r="L170" s="44"/>
      <c r="M170" s="220" t="s">
        <v>1</v>
      </c>
      <c r="N170" s="221" t="s">
        <v>38</v>
      </c>
      <c r="O170" s="91"/>
      <c r="P170" s="222">
        <f>O170*H170</f>
        <v>0</v>
      </c>
      <c r="Q170" s="222">
        <v>0</v>
      </c>
      <c r="R170" s="222">
        <f>Q170*H170</f>
        <v>0</v>
      </c>
      <c r="S170" s="222">
        <v>0</v>
      </c>
      <c r="T170" s="223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4" t="s">
        <v>116</v>
      </c>
      <c r="AT170" s="224" t="s">
        <v>117</v>
      </c>
      <c r="AU170" s="224" t="s">
        <v>80</v>
      </c>
      <c r="AY170" s="17" t="s">
        <v>114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7" t="s">
        <v>78</v>
      </c>
      <c r="BK170" s="225">
        <f>ROUND(I170*H170,2)</f>
        <v>0</v>
      </c>
      <c r="BL170" s="17" t="s">
        <v>116</v>
      </c>
      <c r="BM170" s="224" t="s">
        <v>189</v>
      </c>
    </row>
    <row r="171" s="13" customFormat="1">
      <c r="A171" s="13"/>
      <c r="B171" s="226"/>
      <c r="C171" s="227"/>
      <c r="D171" s="228" t="s">
        <v>122</v>
      </c>
      <c r="E171" s="229" t="s">
        <v>1</v>
      </c>
      <c r="F171" s="230" t="s">
        <v>190</v>
      </c>
      <c r="G171" s="227"/>
      <c r="H171" s="229" t="s">
        <v>1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122</v>
      </c>
      <c r="AU171" s="236" t="s">
        <v>80</v>
      </c>
      <c r="AV171" s="13" t="s">
        <v>78</v>
      </c>
      <c r="AW171" s="13" t="s">
        <v>30</v>
      </c>
      <c r="AX171" s="13" t="s">
        <v>73</v>
      </c>
      <c r="AY171" s="236" t="s">
        <v>114</v>
      </c>
    </row>
    <row r="172" s="14" customFormat="1">
      <c r="A172" s="14"/>
      <c r="B172" s="237"/>
      <c r="C172" s="238"/>
      <c r="D172" s="228" t="s">
        <v>122</v>
      </c>
      <c r="E172" s="239" t="s">
        <v>1</v>
      </c>
      <c r="F172" s="240" t="s">
        <v>191</v>
      </c>
      <c r="G172" s="238"/>
      <c r="H172" s="241">
        <v>623.96400000000006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7" t="s">
        <v>122</v>
      </c>
      <c r="AU172" s="247" t="s">
        <v>80</v>
      </c>
      <c r="AV172" s="14" t="s">
        <v>80</v>
      </c>
      <c r="AW172" s="14" t="s">
        <v>30</v>
      </c>
      <c r="AX172" s="14" t="s">
        <v>73</v>
      </c>
      <c r="AY172" s="247" t="s">
        <v>114</v>
      </c>
    </row>
    <row r="173" s="15" customFormat="1">
      <c r="A173" s="15"/>
      <c r="B173" s="248"/>
      <c r="C173" s="249"/>
      <c r="D173" s="228" t="s">
        <v>122</v>
      </c>
      <c r="E173" s="250" t="s">
        <v>1</v>
      </c>
      <c r="F173" s="251" t="s">
        <v>125</v>
      </c>
      <c r="G173" s="249"/>
      <c r="H173" s="252">
        <v>623.96400000000006</v>
      </c>
      <c r="I173" s="253"/>
      <c r="J173" s="249"/>
      <c r="K173" s="249"/>
      <c r="L173" s="254"/>
      <c r="M173" s="255"/>
      <c r="N173" s="256"/>
      <c r="O173" s="256"/>
      <c r="P173" s="256"/>
      <c r="Q173" s="256"/>
      <c r="R173" s="256"/>
      <c r="S173" s="256"/>
      <c r="T173" s="257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58" t="s">
        <v>122</v>
      </c>
      <c r="AU173" s="258" t="s">
        <v>80</v>
      </c>
      <c r="AV173" s="15" t="s">
        <v>116</v>
      </c>
      <c r="AW173" s="15" t="s">
        <v>30</v>
      </c>
      <c r="AX173" s="15" t="s">
        <v>78</v>
      </c>
      <c r="AY173" s="258" t="s">
        <v>114</v>
      </c>
    </row>
    <row r="174" s="2" customFormat="1" ht="24.15" customHeight="1">
      <c r="A174" s="38"/>
      <c r="B174" s="39"/>
      <c r="C174" s="212" t="s">
        <v>192</v>
      </c>
      <c r="D174" s="212" t="s">
        <v>117</v>
      </c>
      <c r="E174" s="213" t="s">
        <v>193</v>
      </c>
      <c r="F174" s="214" t="s">
        <v>194</v>
      </c>
      <c r="G174" s="215" t="s">
        <v>139</v>
      </c>
      <c r="H174" s="216">
        <v>322.26100000000002</v>
      </c>
      <c r="I174" s="217"/>
      <c r="J174" s="218">
        <f>ROUND(I174*H174,2)</f>
        <v>0</v>
      </c>
      <c r="K174" s="219"/>
      <c r="L174" s="44"/>
      <c r="M174" s="220" t="s">
        <v>1</v>
      </c>
      <c r="N174" s="221" t="s">
        <v>38</v>
      </c>
      <c r="O174" s="91"/>
      <c r="P174" s="222">
        <f>O174*H174</f>
        <v>0</v>
      </c>
      <c r="Q174" s="222">
        <v>0</v>
      </c>
      <c r="R174" s="222">
        <f>Q174*H174</f>
        <v>0</v>
      </c>
      <c r="S174" s="222">
        <v>0</v>
      </c>
      <c r="T174" s="223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4" t="s">
        <v>116</v>
      </c>
      <c r="AT174" s="224" t="s">
        <v>117</v>
      </c>
      <c r="AU174" s="224" t="s">
        <v>80</v>
      </c>
      <c r="AY174" s="17" t="s">
        <v>114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7" t="s">
        <v>78</v>
      </c>
      <c r="BK174" s="225">
        <f>ROUND(I174*H174,2)</f>
        <v>0</v>
      </c>
      <c r="BL174" s="17" t="s">
        <v>116</v>
      </c>
      <c r="BM174" s="224" t="s">
        <v>195</v>
      </c>
    </row>
    <row r="175" s="13" customFormat="1">
      <c r="A175" s="13"/>
      <c r="B175" s="226"/>
      <c r="C175" s="227"/>
      <c r="D175" s="228" t="s">
        <v>122</v>
      </c>
      <c r="E175" s="229" t="s">
        <v>1</v>
      </c>
      <c r="F175" s="230" t="s">
        <v>196</v>
      </c>
      <c r="G175" s="227"/>
      <c r="H175" s="229" t="s">
        <v>1</v>
      </c>
      <c r="I175" s="231"/>
      <c r="J175" s="227"/>
      <c r="K175" s="227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122</v>
      </c>
      <c r="AU175" s="236" t="s">
        <v>80</v>
      </c>
      <c r="AV175" s="13" t="s">
        <v>78</v>
      </c>
      <c r="AW175" s="13" t="s">
        <v>30</v>
      </c>
      <c r="AX175" s="13" t="s">
        <v>73</v>
      </c>
      <c r="AY175" s="236" t="s">
        <v>114</v>
      </c>
    </row>
    <row r="176" s="13" customFormat="1">
      <c r="A176" s="13"/>
      <c r="B176" s="226"/>
      <c r="C176" s="227"/>
      <c r="D176" s="228" t="s">
        <v>122</v>
      </c>
      <c r="E176" s="229" t="s">
        <v>1</v>
      </c>
      <c r="F176" s="230" t="s">
        <v>197</v>
      </c>
      <c r="G176" s="227"/>
      <c r="H176" s="229" t="s">
        <v>1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122</v>
      </c>
      <c r="AU176" s="236" t="s">
        <v>80</v>
      </c>
      <c r="AV176" s="13" t="s">
        <v>78</v>
      </c>
      <c r="AW176" s="13" t="s">
        <v>30</v>
      </c>
      <c r="AX176" s="13" t="s">
        <v>73</v>
      </c>
      <c r="AY176" s="236" t="s">
        <v>114</v>
      </c>
    </row>
    <row r="177" s="14" customFormat="1">
      <c r="A177" s="14"/>
      <c r="B177" s="237"/>
      <c r="C177" s="238"/>
      <c r="D177" s="228" t="s">
        <v>122</v>
      </c>
      <c r="E177" s="239" t="s">
        <v>1</v>
      </c>
      <c r="F177" s="240" t="s">
        <v>198</v>
      </c>
      <c r="G177" s="238"/>
      <c r="H177" s="241">
        <v>322.26100000000002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7" t="s">
        <v>122</v>
      </c>
      <c r="AU177" s="247" t="s">
        <v>80</v>
      </c>
      <c r="AV177" s="14" t="s">
        <v>80</v>
      </c>
      <c r="AW177" s="14" t="s">
        <v>30</v>
      </c>
      <c r="AX177" s="14" t="s">
        <v>73</v>
      </c>
      <c r="AY177" s="247" t="s">
        <v>114</v>
      </c>
    </row>
    <row r="178" s="15" customFormat="1">
      <c r="A178" s="15"/>
      <c r="B178" s="248"/>
      <c r="C178" s="249"/>
      <c r="D178" s="228" t="s">
        <v>122</v>
      </c>
      <c r="E178" s="250" t="s">
        <v>1</v>
      </c>
      <c r="F178" s="251" t="s">
        <v>125</v>
      </c>
      <c r="G178" s="249"/>
      <c r="H178" s="252">
        <v>322.26100000000002</v>
      </c>
      <c r="I178" s="253"/>
      <c r="J178" s="249"/>
      <c r="K178" s="249"/>
      <c r="L178" s="254"/>
      <c r="M178" s="255"/>
      <c r="N178" s="256"/>
      <c r="O178" s="256"/>
      <c r="P178" s="256"/>
      <c r="Q178" s="256"/>
      <c r="R178" s="256"/>
      <c r="S178" s="256"/>
      <c r="T178" s="257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58" t="s">
        <v>122</v>
      </c>
      <c r="AU178" s="258" t="s">
        <v>80</v>
      </c>
      <c r="AV178" s="15" t="s">
        <v>116</v>
      </c>
      <c r="AW178" s="15" t="s">
        <v>30</v>
      </c>
      <c r="AX178" s="15" t="s">
        <v>78</v>
      </c>
      <c r="AY178" s="258" t="s">
        <v>114</v>
      </c>
    </row>
    <row r="179" s="2" customFormat="1" ht="16.5" customHeight="1">
      <c r="A179" s="38"/>
      <c r="B179" s="39"/>
      <c r="C179" s="259" t="s">
        <v>199</v>
      </c>
      <c r="D179" s="259" t="s">
        <v>200</v>
      </c>
      <c r="E179" s="260" t="s">
        <v>201</v>
      </c>
      <c r="F179" s="261" t="s">
        <v>202</v>
      </c>
      <c r="G179" s="262" t="s">
        <v>203</v>
      </c>
      <c r="H179" s="263">
        <v>580.07000000000005</v>
      </c>
      <c r="I179" s="264"/>
      <c r="J179" s="265">
        <f>ROUND(I179*H179,2)</f>
        <v>0</v>
      </c>
      <c r="K179" s="266"/>
      <c r="L179" s="267"/>
      <c r="M179" s="268" t="s">
        <v>1</v>
      </c>
      <c r="N179" s="269" t="s">
        <v>38</v>
      </c>
      <c r="O179" s="91"/>
      <c r="P179" s="222">
        <f>O179*H179</f>
        <v>0</v>
      </c>
      <c r="Q179" s="222">
        <v>1</v>
      </c>
      <c r="R179" s="222">
        <f>Q179*H179</f>
        <v>580.07000000000005</v>
      </c>
      <c r="S179" s="222">
        <v>0</v>
      </c>
      <c r="T179" s="223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4" t="s">
        <v>157</v>
      </c>
      <c r="AT179" s="224" t="s">
        <v>200</v>
      </c>
      <c r="AU179" s="224" t="s">
        <v>80</v>
      </c>
      <c r="AY179" s="17" t="s">
        <v>114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7" t="s">
        <v>78</v>
      </c>
      <c r="BK179" s="225">
        <f>ROUND(I179*H179,2)</f>
        <v>0</v>
      </c>
      <c r="BL179" s="17" t="s">
        <v>116</v>
      </c>
      <c r="BM179" s="224" t="s">
        <v>204</v>
      </c>
    </row>
    <row r="180" s="2" customFormat="1" ht="24.15" customHeight="1">
      <c r="A180" s="38"/>
      <c r="B180" s="39"/>
      <c r="C180" s="212" t="s">
        <v>205</v>
      </c>
      <c r="D180" s="212" t="s">
        <v>117</v>
      </c>
      <c r="E180" s="213" t="s">
        <v>206</v>
      </c>
      <c r="F180" s="214" t="s">
        <v>207</v>
      </c>
      <c r="G180" s="215" t="s">
        <v>139</v>
      </c>
      <c r="H180" s="216">
        <v>276.34399999999999</v>
      </c>
      <c r="I180" s="217"/>
      <c r="J180" s="218">
        <f>ROUND(I180*H180,2)</f>
        <v>0</v>
      </c>
      <c r="K180" s="219"/>
      <c r="L180" s="44"/>
      <c r="M180" s="220" t="s">
        <v>1</v>
      </c>
      <c r="N180" s="221" t="s">
        <v>38</v>
      </c>
      <c r="O180" s="91"/>
      <c r="P180" s="222">
        <f>O180*H180</f>
        <v>0</v>
      </c>
      <c r="Q180" s="222">
        <v>0</v>
      </c>
      <c r="R180" s="222">
        <f>Q180*H180</f>
        <v>0</v>
      </c>
      <c r="S180" s="222">
        <v>0</v>
      </c>
      <c r="T180" s="223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4" t="s">
        <v>116</v>
      </c>
      <c r="AT180" s="224" t="s">
        <v>117</v>
      </c>
      <c r="AU180" s="224" t="s">
        <v>80</v>
      </c>
      <c r="AY180" s="17" t="s">
        <v>114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7" t="s">
        <v>78</v>
      </c>
      <c r="BK180" s="225">
        <f>ROUND(I180*H180,2)</f>
        <v>0</v>
      </c>
      <c r="BL180" s="17" t="s">
        <v>116</v>
      </c>
      <c r="BM180" s="224" t="s">
        <v>208</v>
      </c>
    </row>
    <row r="181" s="13" customFormat="1">
      <c r="A181" s="13"/>
      <c r="B181" s="226"/>
      <c r="C181" s="227"/>
      <c r="D181" s="228" t="s">
        <v>122</v>
      </c>
      <c r="E181" s="229" t="s">
        <v>1</v>
      </c>
      <c r="F181" s="230" t="s">
        <v>209</v>
      </c>
      <c r="G181" s="227"/>
      <c r="H181" s="229" t="s">
        <v>1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122</v>
      </c>
      <c r="AU181" s="236" t="s">
        <v>80</v>
      </c>
      <c r="AV181" s="13" t="s">
        <v>78</v>
      </c>
      <c r="AW181" s="13" t="s">
        <v>30</v>
      </c>
      <c r="AX181" s="13" t="s">
        <v>73</v>
      </c>
      <c r="AY181" s="236" t="s">
        <v>114</v>
      </c>
    </row>
    <row r="182" s="14" customFormat="1">
      <c r="A182" s="14"/>
      <c r="B182" s="237"/>
      <c r="C182" s="238"/>
      <c r="D182" s="228" t="s">
        <v>122</v>
      </c>
      <c r="E182" s="239" t="s">
        <v>1</v>
      </c>
      <c r="F182" s="240" t="s">
        <v>210</v>
      </c>
      <c r="G182" s="238"/>
      <c r="H182" s="241">
        <v>274.54399999999998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122</v>
      </c>
      <c r="AU182" s="247" t="s">
        <v>80</v>
      </c>
      <c r="AV182" s="14" t="s">
        <v>80</v>
      </c>
      <c r="AW182" s="14" t="s">
        <v>30</v>
      </c>
      <c r="AX182" s="14" t="s">
        <v>73</v>
      </c>
      <c r="AY182" s="247" t="s">
        <v>114</v>
      </c>
    </row>
    <row r="183" s="13" customFormat="1">
      <c r="A183" s="13"/>
      <c r="B183" s="226"/>
      <c r="C183" s="227"/>
      <c r="D183" s="228" t="s">
        <v>122</v>
      </c>
      <c r="E183" s="229" t="s">
        <v>1</v>
      </c>
      <c r="F183" s="230" t="s">
        <v>211</v>
      </c>
      <c r="G183" s="227"/>
      <c r="H183" s="229" t="s">
        <v>1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122</v>
      </c>
      <c r="AU183" s="236" t="s">
        <v>80</v>
      </c>
      <c r="AV183" s="13" t="s">
        <v>78</v>
      </c>
      <c r="AW183" s="13" t="s">
        <v>30</v>
      </c>
      <c r="AX183" s="13" t="s">
        <v>73</v>
      </c>
      <c r="AY183" s="236" t="s">
        <v>114</v>
      </c>
    </row>
    <row r="184" s="14" customFormat="1">
      <c r="A184" s="14"/>
      <c r="B184" s="237"/>
      <c r="C184" s="238"/>
      <c r="D184" s="228" t="s">
        <v>122</v>
      </c>
      <c r="E184" s="239" t="s">
        <v>1</v>
      </c>
      <c r="F184" s="240" t="s">
        <v>212</v>
      </c>
      <c r="G184" s="238"/>
      <c r="H184" s="241">
        <v>1.8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7" t="s">
        <v>122</v>
      </c>
      <c r="AU184" s="247" t="s">
        <v>80</v>
      </c>
      <c r="AV184" s="14" t="s">
        <v>80</v>
      </c>
      <c r="AW184" s="14" t="s">
        <v>30</v>
      </c>
      <c r="AX184" s="14" t="s">
        <v>73</v>
      </c>
      <c r="AY184" s="247" t="s">
        <v>114</v>
      </c>
    </row>
    <row r="185" s="15" customFormat="1">
      <c r="A185" s="15"/>
      <c r="B185" s="248"/>
      <c r="C185" s="249"/>
      <c r="D185" s="228" t="s">
        <v>122</v>
      </c>
      <c r="E185" s="250" t="s">
        <v>1</v>
      </c>
      <c r="F185" s="251" t="s">
        <v>125</v>
      </c>
      <c r="G185" s="249"/>
      <c r="H185" s="252">
        <v>276.34399999999999</v>
      </c>
      <c r="I185" s="253"/>
      <c r="J185" s="249"/>
      <c r="K185" s="249"/>
      <c r="L185" s="254"/>
      <c r="M185" s="255"/>
      <c r="N185" s="256"/>
      <c r="O185" s="256"/>
      <c r="P185" s="256"/>
      <c r="Q185" s="256"/>
      <c r="R185" s="256"/>
      <c r="S185" s="256"/>
      <c r="T185" s="257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58" t="s">
        <v>122</v>
      </c>
      <c r="AU185" s="258" t="s">
        <v>80</v>
      </c>
      <c r="AV185" s="15" t="s">
        <v>116</v>
      </c>
      <c r="AW185" s="15" t="s">
        <v>30</v>
      </c>
      <c r="AX185" s="15" t="s">
        <v>78</v>
      </c>
      <c r="AY185" s="258" t="s">
        <v>114</v>
      </c>
    </row>
    <row r="186" s="2" customFormat="1" ht="16.5" customHeight="1">
      <c r="A186" s="38"/>
      <c r="B186" s="39"/>
      <c r="C186" s="259" t="s">
        <v>213</v>
      </c>
      <c r="D186" s="259" t="s">
        <v>200</v>
      </c>
      <c r="E186" s="260" t="s">
        <v>214</v>
      </c>
      <c r="F186" s="261" t="s">
        <v>215</v>
      </c>
      <c r="G186" s="262" t="s">
        <v>203</v>
      </c>
      <c r="H186" s="263">
        <v>552.68799999999999</v>
      </c>
      <c r="I186" s="264"/>
      <c r="J186" s="265">
        <f>ROUND(I186*H186,2)</f>
        <v>0</v>
      </c>
      <c r="K186" s="266"/>
      <c r="L186" s="267"/>
      <c r="M186" s="268" t="s">
        <v>1</v>
      </c>
      <c r="N186" s="269" t="s">
        <v>38</v>
      </c>
      <c r="O186" s="91"/>
      <c r="P186" s="222">
        <f>O186*H186</f>
        <v>0</v>
      </c>
      <c r="Q186" s="222">
        <v>1</v>
      </c>
      <c r="R186" s="222">
        <f>Q186*H186</f>
        <v>552.68799999999999</v>
      </c>
      <c r="S186" s="222">
        <v>0</v>
      </c>
      <c r="T186" s="223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4" t="s">
        <v>157</v>
      </c>
      <c r="AT186" s="224" t="s">
        <v>200</v>
      </c>
      <c r="AU186" s="224" t="s">
        <v>80</v>
      </c>
      <c r="AY186" s="17" t="s">
        <v>114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7" t="s">
        <v>78</v>
      </c>
      <c r="BK186" s="225">
        <f>ROUND(I186*H186,2)</f>
        <v>0</v>
      </c>
      <c r="BL186" s="17" t="s">
        <v>116</v>
      </c>
      <c r="BM186" s="224" t="s">
        <v>216</v>
      </c>
    </row>
    <row r="187" s="14" customFormat="1">
      <c r="A187" s="14"/>
      <c r="B187" s="237"/>
      <c r="C187" s="238"/>
      <c r="D187" s="228" t="s">
        <v>122</v>
      </c>
      <c r="E187" s="238"/>
      <c r="F187" s="240" t="s">
        <v>217</v>
      </c>
      <c r="G187" s="238"/>
      <c r="H187" s="241">
        <v>552.68799999999999</v>
      </c>
      <c r="I187" s="242"/>
      <c r="J187" s="238"/>
      <c r="K187" s="238"/>
      <c r="L187" s="243"/>
      <c r="M187" s="244"/>
      <c r="N187" s="245"/>
      <c r="O187" s="245"/>
      <c r="P187" s="245"/>
      <c r="Q187" s="245"/>
      <c r="R187" s="245"/>
      <c r="S187" s="245"/>
      <c r="T187" s="24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7" t="s">
        <v>122</v>
      </c>
      <c r="AU187" s="247" t="s">
        <v>80</v>
      </c>
      <c r="AV187" s="14" t="s">
        <v>80</v>
      </c>
      <c r="AW187" s="14" t="s">
        <v>4</v>
      </c>
      <c r="AX187" s="14" t="s">
        <v>78</v>
      </c>
      <c r="AY187" s="247" t="s">
        <v>114</v>
      </c>
    </row>
    <row r="188" s="2" customFormat="1" ht="24.15" customHeight="1">
      <c r="A188" s="38"/>
      <c r="B188" s="39"/>
      <c r="C188" s="212" t="s">
        <v>218</v>
      </c>
      <c r="D188" s="212" t="s">
        <v>117</v>
      </c>
      <c r="E188" s="213" t="s">
        <v>219</v>
      </c>
      <c r="F188" s="214" t="s">
        <v>220</v>
      </c>
      <c r="G188" s="215" t="s">
        <v>120</v>
      </c>
      <c r="H188" s="216">
        <v>34.289999999999999</v>
      </c>
      <c r="I188" s="217"/>
      <c r="J188" s="218">
        <f>ROUND(I188*H188,2)</f>
        <v>0</v>
      </c>
      <c r="K188" s="219"/>
      <c r="L188" s="44"/>
      <c r="M188" s="220" t="s">
        <v>1</v>
      </c>
      <c r="N188" s="221" t="s">
        <v>38</v>
      </c>
      <c r="O188" s="91"/>
      <c r="P188" s="222">
        <f>O188*H188</f>
        <v>0</v>
      </c>
      <c r="Q188" s="222">
        <v>0</v>
      </c>
      <c r="R188" s="222">
        <f>Q188*H188</f>
        <v>0</v>
      </c>
      <c r="S188" s="222">
        <v>0</v>
      </c>
      <c r="T188" s="223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4" t="s">
        <v>116</v>
      </c>
      <c r="AT188" s="224" t="s">
        <v>117</v>
      </c>
      <c r="AU188" s="224" t="s">
        <v>80</v>
      </c>
      <c r="AY188" s="17" t="s">
        <v>114</v>
      </c>
      <c r="BE188" s="225">
        <f>IF(N188="základní",J188,0)</f>
        <v>0</v>
      </c>
      <c r="BF188" s="225">
        <f>IF(N188="snížená",J188,0)</f>
        <v>0</v>
      </c>
      <c r="BG188" s="225">
        <f>IF(N188="zákl. přenesená",J188,0)</f>
        <v>0</v>
      </c>
      <c r="BH188" s="225">
        <f>IF(N188="sníž. přenesená",J188,0)</f>
        <v>0</v>
      </c>
      <c r="BI188" s="225">
        <f>IF(N188="nulová",J188,0)</f>
        <v>0</v>
      </c>
      <c r="BJ188" s="17" t="s">
        <v>78</v>
      </c>
      <c r="BK188" s="225">
        <f>ROUND(I188*H188,2)</f>
        <v>0</v>
      </c>
      <c r="BL188" s="17" t="s">
        <v>116</v>
      </c>
      <c r="BM188" s="224" t="s">
        <v>221</v>
      </c>
    </row>
    <row r="189" s="2" customFormat="1" ht="24.15" customHeight="1">
      <c r="A189" s="38"/>
      <c r="B189" s="39"/>
      <c r="C189" s="212" t="s">
        <v>222</v>
      </c>
      <c r="D189" s="212" t="s">
        <v>117</v>
      </c>
      <c r="E189" s="213" t="s">
        <v>223</v>
      </c>
      <c r="F189" s="214" t="s">
        <v>224</v>
      </c>
      <c r="G189" s="215" t="s">
        <v>120</v>
      </c>
      <c r="H189" s="216">
        <v>34.289999999999999</v>
      </c>
      <c r="I189" s="217"/>
      <c r="J189" s="218">
        <f>ROUND(I189*H189,2)</f>
        <v>0</v>
      </c>
      <c r="K189" s="219"/>
      <c r="L189" s="44"/>
      <c r="M189" s="220" t="s">
        <v>1</v>
      </c>
      <c r="N189" s="221" t="s">
        <v>38</v>
      </c>
      <c r="O189" s="91"/>
      <c r="P189" s="222">
        <f>O189*H189</f>
        <v>0</v>
      </c>
      <c r="Q189" s="222">
        <v>0</v>
      </c>
      <c r="R189" s="222">
        <f>Q189*H189</f>
        <v>0</v>
      </c>
      <c r="S189" s="222">
        <v>0</v>
      </c>
      <c r="T189" s="223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4" t="s">
        <v>116</v>
      </c>
      <c r="AT189" s="224" t="s">
        <v>117</v>
      </c>
      <c r="AU189" s="224" t="s">
        <v>80</v>
      </c>
      <c r="AY189" s="17" t="s">
        <v>114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7" t="s">
        <v>78</v>
      </c>
      <c r="BK189" s="225">
        <f>ROUND(I189*H189,2)</f>
        <v>0</v>
      </c>
      <c r="BL189" s="17" t="s">
        <v>116</v>
      </c>
      <c r="BM189" s="224" t="s">
        <v>225</v>
      </c>
    </row>
    <row r="190" s="2" customFormat="1" ht="16.5" customHeight="1">
      <c r="A190" s="38"/>
      <c r="B190" s="39"/>
      <c r="C190" s="259" t="s">
        <v>226</v>
      </c>
      <c r="D190" s="259" t="s">
        <v>200</v>
      </c>
      <c r="E190" s="260" t="s">
        <v>227</v>
      </c>
      <c r="F190" s="261" t="s">
        <v>228</v>
      </c>
      <c r="G190" s="262" t="s">
        <v>229</v>
      </c>
      <c r="H190" s="263">
        <v>0.68600000000000005</v>
      </c>
      <c r="I190" s="264"/>
      <c r="J190" s="265">
        <f>ROUND(I190*H190,2)</f>
        <v>0</v>
      </c>
      <c r="K190" s="266"/>
      <c r="L190" s="267"/>
      <c r="M190" s="268" t="s">
        <v>1</v>
      </c>
      <c r="N190" s="269" t="s">
        <v>38</v>
      </c>
      <c r="O190" s="91"/>
      <c r="P190" s="222">
        <f>O190*H190</f>
        <v>0</v>
      </c>
      <c r="Q190" s="222">
        <v>0.001</v>
      </c>
      <c r="R190" s="222">
        <f>Q190*H190</f>
        <v>0.00068600000000000009</v>
      </c>
      <c r="S190" s="222">
        <v>0</v>
      </c>
      <c r="T190" s="223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4" t="s">
        <v>157</v>
      </c>
      <c r="AT190" s="224" t="s">
        <v>200</v>
      </c>
      <c r="AU190" s="224" t="s">
        <v>80</v>
      </c>
      <c r="AY190" s="17" t="s">
        <v>114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7" t="s">
        <v>78</v>
      </c>
      <c r="BK190" s="225">
        <f>ROUND(I190*H190,2)</f>
        <v>0</v>
      </c>
      <c r="BL190" s="17" t="s">
        <v>116</v>
      </c>
      <c r="BM190" s="224" t="s">
        <v>230</v>
      </c>
    </row>
    <row r="191" s="14" customFormat="1">
      <c r="A191" s="14"/>
      <c r="B191" s="237"/>
      <c r="C191" s="238"/>
      <c r="D191" s="228" t="s">
        <v>122</v>
      </c>
      <c r="E191" s="238"/>
      <c r="F191" s="240" t="s">
        <v>231</v>
      </c>
      <c r="G191" s="238"/>
      <c r="H191" s="241">
        <v>0.68600000000000005</v>
      </c>
      <c r="I191" s="242"/>
      <c r="J191" s="238"/>
      <c r="K191" s="238"/>
      <c r="L191" s="243"/>
      <c r="M191" s="244"/>
      <c r="N191" s="245"/>
      <c r="O191" s="245"/>
      <c r="P191" s="245"/>
      <c r="Q191" s="245"/>
      <c r="R191" s="245"/>
      <c r="S191" s="245"/>
      <c r="T191" s="24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7" t="s">
        <v>122</v>
      </c>
      <c r="AU191" s="247" t="s">
        <v>80</v>
      </c>
      <c r="AV191" s="14" t="s">
        <v>80</v>
      </c>
      <c r="AW191" s="14" t="s">
        <v>4</v>
      </c>
      <c r="AX191" s="14" t="s">
        <v>78</v>
      </c>
      <c r="AY191" s="247" t="s">
        <v>114</v>
      </c>
    </row>
    <row r="192" s="12" customFormat="1" ht="22.8" customHeight="1">
      <c r="A192" s="12"/>
      <c r="B192" s="196"/>
      <c r="C192" s="197"/>
      <c r="D192" s="198" t="s">
        <v>72</v>
      </c>
      <c r="E192" s="210" t="s">
        <v>116</v>
      </c>
      <c r="F192" s="210" t="s">
        <v>232</v>
      </c>
      <c r="G192" s="197"/>
      <c r="H192" s="197"/>
      <c r="I192" s="200"/>
      <c r="J192" s="211">
        <f>BK192</f>
        <v>0</v>
      </c>
      <c r="K192" s="197"/>
      <c r="L192" s="202"/>
      <c r="M192" s="203"/>
      <c r="N192" s="204"/>
      <c r="O192" s="204"/>
      <c r="P192" s="205">
        <f>SUM(P193:P203)</f>
        <v>0</v>
      </c>
      <c r="Q192" s="204"/>
      <c r="R192" s="205">
        <f>SUM(R193:R203)</f>
        <v>0</v>
      </c>
      <c r="S192" s="204"/>
      <c r="T192" s="206">
        <f>SUM(T193:T203)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7" t="s">
        <v>78</v>
      </c>
      <c r="AT192" s="208" t="s">
        <v>72</v>
      </c>
      <c r="AU192" s="208" t="s">
        <v>78</v>
      </c>
      <c r="AY192" s="207" t="s">
        <v>114</v>
      </c>
      <c r="BK192" s="209">
        <f>SUM(BK193:BK203)</f>
        <v>0</v>
      </c>
    </row>
    <row r="193" s="2" customFormat="1" ht="24.15" customHeight="1">
      <c r="A193" s="38"/>
      <c r="B193" s="39"/>
      <c r="C193" s="212" t="s">
        <v>233</v>
      </c>
      <c r="D193" s="212" t="s">
        <v>117</v>
      </c>
      <c r="E193" s="213" t="s">
        <v>234</v>
      </c>
      <c r="F193" s="214" t="s">
        <v>235</v>
      </c>
      <c r="G193" s="215" t="s">
        <v>139</v>
      </c>
      <c r="H193" s="216">
        <v>25.359000000000002</v>
      </c>
      <c r="I193" s="217"/>
      <c r="J193" s="218">
        <f>ROUND(I193*H193,2)</f>
        <v>0</v>
      </c>
      <c r="K193" s="219"/>
      <c r="L193" s="44"/>
      <c r="M193" s="220" t="s">
        <v>1</v>
      </c>
      <c r="N193" s="221" t="s">
        <v>38</v>
      </c>
      <c r="O193" s="91"/>
      <c r="P193" s="222">
        <f>O193*H193</f>
        <v>0</v>
      </c>
      <c r="Q193" s="222">
        <v>0</v>
      </c>
      <c r="R193" s="222">
        <f>Q193*H193</f>
        <v>0</v>
      </c>
      <c r="S193" s="222">
        <v>0</v>
      </c>
      <c r="T193" s="223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4" t="s">
        <v>116</v>
      </c>
      <c r="AT193" s="224" t="s">
        <v>117</v>
      </c>
      <c r="AU193" s="224" t="s">
        <v>80</v>
      </c>
      <c r="AY193" s="17" t="s">
        <v>114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7" t="s">
        <v>78</v>
      </c>
      <c r="BK193" s="225">
        <f>ROUND(I193*H193,2)</f>
        <v>0</v>
      </c>
      <c r="BL193" s="17" t="s">
        <v>116</v>
      </c>
      <c r="BM193" s="224" t="s">
        <v>236</v>
      </c>
    </row>
    <row r="194" s="13" customFormat="1">
      <c r="A194" s="13"/>
      <c r="B194" s="226"/>
      <c r="C194" s="227"/>
      <c r="D194" s="228" t="s">
        <v>122</v>
      </c>
      <c r="E194" s="229" t="s">
        <v>1</v>
      </c>
      <c r="F194" s="230" t="s">
        <v>237</v>
      </c>
      <c r="G194" s="227"/>
      <c r="H194" s="229" t="s">
        <v>1</v>
      </c>
      <c r="I194" s="231"/>
      <c r="J194" s="227"/>
      <c r="K194" s="227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122</v>
      </c>
      <c r="AU194" s="236" t="s">
        <v>80</v>
      </c>
      <c r="AV194" s="13" t="s">
        <v>78</v>
      </c>
      <c r="AW194" s="13" t="s">
        <v>30</v>
      </c>
      <c r="AX194" s="13" t="s">
        <v>73</v>
      </c>
      <c r="AY194" s="236" t="s">
        <v>114</v>
      </c>
    </row>
    <row r="195" s="13" customFormat="1">
      <c r="A195" s="13"/>
      <c r="B195" s="226"/>
      <c r="C195" s="227"/>
      <c r="D195" s="228" t="s">
        <v>122</v>
      </c>
      <c r="E195" s="229" t="s">
        <v>1</v>
      </c>
      <c r="F195" s="230" t="s">
        <v>238</v>
      </c>
      <c r="G195" s="227"/>
      <c r="H195" s="229" t="s">
        <v>1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122</v>
      </c>
      <c r="AU195" s="236" t="s">
        <v>80</v>
      </c>
      <c r="AV195" s="13" t="s">
        <v>78</v>
      </c>
      <c r="AW195" s="13" t="s">
        <v>30</v>
      </c>
      <c r="AX195" s="13" t="s">
        <v>73</v>
      </c>
      <c r="AY195" s="236" t="s">
        <v>114</v>
      </c>
    </row>
    <row r="196" s="14" customFormat="1">
      <c r="A196" s="14"/>
      <c r="B196" s="237"/>
      <c r="C196" s="238"/>
      <c r="D196" s="228" t="s">
        <v>122</v>
      </c>
      <c r="E196" s="239" t="s">
        <v>1</v>
      </c>
      <c r="F196" s="240" t="s">
        <v>239</v>
      </c>
      <c r="G196" s="238"/>
      <c r="H196" s="241">
        <v>24.959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7" t="s">
        <v>122</v>
      </c>
      <c r="AU196" s="247" t="s">
        <v>80</v>
      </c>
      <c r="AV196" s="14" t="s">
        <v>80</v>
      </c>
      <c r="AW196" s="14" t="s">
        <v>30</v>
      </c>
      <c r="AX196" s="14" t="s">
        <v>73</v>
      </c>
      <c r="AY196" s="247" t="s">
        <v>114</v>
      </c>
    </row>
    <row r="197" s="13" customFormat="1">
      <c r="A197" s="13"/>
      <c r="B197" s="226"/>
      <c r="C197" s="227"/>
      <c r="D197" s="228" t="s">
        <v>122</v>
      </c>
      <c r="E197" s="229" t="s">
        <v>1</v>
      </c>
      <c r="F197" s="230" t="s">
        <v>240</v>
      </c>
      <c r="G197" s="227"/>
      <c r="H197" s="229" t="s">
        <v>1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122</v>
      </c>
      <c r="AU197" s="236" t="s">
        <v>80</v>
      </c>
      <c r="AV197" s="13" t="s">
        <v>78</v>
      </c>
      <c r="AW197" s="13" t="s">
        <v>30</v>
      </c>
      <c r="AX197" s="13" t="s">
        <v>73</v>
      </c>
      <c r="AY197" s="236" t="s">
        <v>114</v>
      </c>
    </row>
    <row r="198" s="14" customFormat="1">
      <c r="A198" s="14"/>
      <c r="B198" s="237"/>
      <c r="C198" s="238"/>
      <c r="D198" s="228" t="s">
        <v>122</v>
      </c>
      <c r="E198" s="239" t="s">
        <v>1</v>
      </c>
      <c r="F198" s="240" t="s">
        <v>241</v>
      </c>
      <c r="G198" s="238"/>
      <c r="H198" s="241">
        <v>0.40000000000000002</v>
      </c>
      <c r="I198" s="242"/>
      <c r="J198" s="238"/>
      <c r="K198" s="238"/>
      <c r="L198" s="243"/>
      <c r="M198" s="244"/>
      <c r="N198" s="245"/>
      <c r="O198" s="245"/>
      <c r="P198" s="245"/>
      <c r="Q198" s="245"/>
      <c r="R198" s="245"/>
      <c r="S198" s="245"/>
      <c r="T198" s="24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7" t="s">
        <v>122</v>
      </c>
      <c r="AU198" s="247" t="s">
        <v>80</v>
      </c>
      <c r="AV198" s="14" t="s">
        <v>80</v>
      </c>
      <c r="AW198" s="14" t="s">
        <v>30</v>
      </c>
      <c r="AX198" s="14" t="s">
        <v>73</v>
      </c>
      <c r="AY198" s="247" t="s">
        <v>114</v>
      </c>
    </row>
    <row r="199" s="15" customFormat="1">
      <c r="A199" s="15"/>
      <c r="B199" s="248"/>
      <c r="C199" s="249"/>
      <c r="D199" s="228" t="s">
        <v>122</v>
      </c>
      <c r="E199" s="250" t="s">
        <v>1</v>
      </c>
      <c r="F199" s="251" t="s">
        <v>125</v>
      </c>
      <c r="G199" s="249"/>
      <c r="H199" s="252">
        <v>25.358999999999998</v>
      </c>
      <c r="I199" s="253"/>
      <c r="J199" s="249"/>
      <c r="K199" s="249"/>
      <c r="L199" s="254"/>
      <c r="M199" s="255"/>
      <c r="N199" s="256"/>
      <c r="O199" s="256"/>
      <c r="P199" s="256"/>
      <c r="Q199" s="256"/>
      <c r="R199" s="256"/>
      <c r="S199" s="256"/>
      <c r="T199" s="257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58" t="s">
        <v>122</v>
      </c>
      <c r="AU199" s="258" t="s">
        <v>80</v>
      </c>
      <c r="AV199" s="15" t="s">
        <v>116</v>
      </c>
      <c r="AW199" s="15" t="s">
        <v>30</v>
      </c>
      <c r="AX199" s="15" t="s">
        <v>78</v>
      </c>
      <c r="AY199" s="258" t="s">
        <v>114</v>
      </c>
    </row>
    <row r="200" s="2" customFormat="1" ht="24.15" customHeight="1">
      <c r="A200" s="38"/>
      <c r="B200" s="39"/>
      <c r="C200" s="212" t="s">
        <v>242</v>
      </c>
      <c r="D200" s="212" t="s">
        <v>117</v>
      </c>
      <c r="E200" s="213" t="s">
        <v>243</v>
      </c>
      <c r="F200" s="214" t="s">
        <v>244</v>
      </c>
      <c r="G200" s="215" t="s">
        <v>139</v>
      </c>
      <c r="H200" s="216">
        <v>2</v>
      </c>
      <c r="I200" s="217"/>
      <c r="J200" s="218">
        <f>ROUND(I200*H200,2)</f>
        <v>0</v>
      </c>
      <c r="K200" s="219"/>
      <c r="L200" s="44"/>
      <c r="M200" s="220" t="s">
        <v>1</v>
      </c>
      <c r="N200" s="221" t="s">
        <v>38</v>
      </c>
      <c r="O200" s="91"/>
      <c r="P200" s="222">
        <f>O200*H200</f>
        <v>0</v>
      </c>
      <c r="Q200" s="222">
        <v>0</v>
      </c>
      <c r="R200" s="222">
        <f>Q200*H200</f>
        <v>0</v>
      </c>
      <c r="S200" s="222">
        <v>0</v>
      </c>
      <c r="T200" s="223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4" t="s">
        <v>116</v>
      </c>
      <c r="AT200" s="224" t="s">
        <v>117</v>
      </c>
      <c r="AU200" s="224" t="s">
        <v>80</v>
      </c>
      <c r="AY200" s="17" t="s">
        <v>114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7" t="s">
        <v>78</v>
      </c>
      <c r="BK200" s="225">
        <f>ROUND(I200*H200,2)</f>
        <v>0</v>
      </c>
      <c r="BL200" s="17" t="s">
        <v>116</v>
      </c>
      <c r="BM200" s="224" t="s">
        <v>245</v>
      </c>
    </row>
    <row r="201" s="13" customFormat="1">
      <c r="A201" s="13"/>
      <c r="B201" s="226"/>
      <c r="C201" s="227"/>
      <c r="D201" s="228" t="s">
        <v>122</v>
      </c>
      <c r="E201" s="229" t="s">
        <v>1</v>
      </c>
      <c r="F201" s="230" t="s">
        <v>246</v>
      </c>
      <c r="G201" s="227"/>
      <c r="H201" s="229" t="s">
        <v>1</v>
      </c>
      <c r="I201" s="231"/>
      <c r="J201" s="227"/>
      <c r="K201" s="227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122</v>
      </c>
      <c r="AU201" s="236" t="s">
        <v>80</v>
      </c>
      <c r="AV201" s="13" t="s">
        <v>78</v>
      </c>
      <c r="AW201" s="13" t="s">
        <v>30</v>
      </c>
      <c r="AX201" s="13" t="s">
        <v>73</v>
      </c>
      <c r="AY201" s="236" t="s">
        <v>114</v>
      </c>
    </row>
    <row r="202" s="14" customFormat="1">
      <c r="A202" s="14"/>
      <c r="B202" s="237"/>
      <c r="C202" s="238"/>
      <c r="D202" s="228" t="s">
        <v>122</v>
      </c>
      <c r="E202" s="239" t="s">
        <v>1</v>
      </c>
      <c r="F202" s="240" t="s">
        <v>247</v>
      </c>
      <c r="G202" s="238"/>
      <c r="H202" s="241">
        <v>2</v>
      </c>
      <c r="I202" s="242"/>
      <c r="J202" s="238"/>
      <c r="K202" s="238"/>
      <c r="L202" s="243"/>
      <c r="M202" s="244"/>
      <c r="N202" s="245"/>
      <c r="O202" s="245"/>
      <c r="P202" s="245"/>
      <c r="Q202" s="245"/>
      <c r="R202" s="245"/>
      <c r="S202" s="245"/>
      <c r="T202" s="24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7" t="s">
        <v>122</v>
      </c>
      <c r="AU202" s="247" t="s">
        <v>80</v>
      </c>
      <c r="AV202" s="14" t="s">
        <v>80</v>
      </c>
      <c r="AW202" s="14" t="s">
        <v>30</v>
      </c>
      <c r="AX202" s="14" t="s">
        <v>73</v>
      </c>
      <c r="AY202" s="247" t="s">
        <v>114</v>
      </c>
    </row>
    <row r="203" s="15" customFormat="1">
      <c r="A203" s="15"/>
      <c r="B203" s="248"/>
      <c r="C203" s="249"/>
      <c r="D203" s="228" t="s">
        <v>122</v>
      </c>
      <c r="E203" s="250" t="s">
        <v>1</v>
      </c>
      <c r="F203" s="251" t="s">
        <v>125</v>
      </c>
      <c r="G203" s="249"/>
      <c r="H203" s="252">
        <v>2</v>
      </c>
      <c r="I203" s="253"/>
      <c r="J203" s="249"/>
      <c r="K203" s="249"/>
      <c r="L203" s="254"/>
      <c r="M203" s="255"/>
      <c r="N203" s="256"/>
      <c r="O203" s="256"/>
      <c r="P203" s="256"/>
      <c r="Q203" s="256"/>
      <c r="R203" s="256"/>
      <c r="S203" s="256"/>
      <c r="T203" s="257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58" t="s">
        <v>122</v>
      </c>
      <c r="AU203" s="258" t="s">
        <v>80</v>
      </c>
      <c r="AV203" s="15" t="s">
        <v>116</v>
      </c>
      <c r="AW203" s="15" t="s">
        <v>30</v>
      </c>
      <c r="AX203" s="15" t="s">
        <v>78</v>
      </c>
      <c r="AY203" s="258" t="s">
        <v>114</v>
      </c>
    </row>
    <row r="204" s="12" customFormat="1" ht="22.8" customHeight="1">
      <c r="A204" s="12"/>
      <c r="B204" s="196"/>
      <c r="C204" s="197"/>
      <c r="D204" s="198" t="s">
        <v>72</v>
      </c>
      <c r="E204" s="210" t="s">
        <v>130</v>
      </c>
      <c r="F204" s="210" t="s">
        <v>248</v>
      </c>
      <c r="G204" s="197"/>
      <c r="H204" s="197"/>
      <c r="I204" s="200"/>
      <c r="J204" s="211">
        <f>BK204</f>
        <v>0</v>
      </c>
      <c r="K204" s="197"/>
      <c r="L204" s="202"/>
      <c r="M204" s="203"/>
      <c r="N204" s="204"/>
      <c r="O204" s="204"/>
      <c r="P204" s="205">
        <f>SUM(P205:P208)</f>
        <v>0</v>
      </c>
      <c r="Q204" s="204"/>
      <c r="R204" s="205">
        <f>SUM(R205:R208)</f>
        <v>0</v>
      </c>
      <c r="S204" s="204"/>
      <c r="T204" s="206">
        <f>SUM(T205:T208)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7" t="s">
        <v>78</v>
      </c>
      <c r="AT204" s="208" t="s">
        <v>72</v>
      </c>
      <c r="AU204" s="208" t="s">
        <v>78</v>
      </c>
      <c r="AY204" s="207" t="s">
        <v>114</v>
      </c>
      <c r="BK204" s="209">
        <f>SUM(BK205:BK208)</f>
        <v>0</v>
      </c>
    </row>
    <row r="205" s="2" customFormat="1" ht="21.75" customHeight="1">
      <c r="A205" s="38"/>
      <c r="B205" s="39"/>
      <c r="C205" s="212" t="s">
        <v>249</v>
      </c>
      <c r="D205" s="212" t="s">
        <v>117</v>
      </c>
      <c r="E205" s="213" t="s">
        <v>250</v>
      </c>
      <c r="F205" s="214" t="s">
        <v>251</v>
      </c>
      <c r="G205" s="215" t="s">
        <v>120</v>
      </c>
      <c r="H205" s="216">
        <v>424.58999999999998</v>
      </c>
      <c r="I205" s="217"/>
      <c r="J205" s="218">
        <f>ROUND(I205*H205,2)</f>
        <v>0</v>
      </c>
      <c r="K205" s="219"/>
      <c r="L205" s="44"/>
      <c r="M205" s="220" t="s">
        <v>1</v>
      </c>
      <c r="N205" s="221" t="s">
        <v>38</v>
      </c>
      <c r="O205" s="91"/>
      <c r="P205" s="222">
        <f>O205*H205</f>
        <v>0</v>
      </c>
      <c r="Q205" s="222">
        <v>0</v>
      </c>
      <c r="R205" s="222">
        <f>Q205*H205</f>
        <v>0</v>
      </c>
      <c r="S205" s="222">
        <v>0</v>
      </c>
      <c r="T205" s="223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4" t="s">
        <v>116</v>
      </c>
      <c r="AT205" s="224" t="s">
        <v>117</v>
      </c>
      <c r="AU205" s="224" t="s">
        <v>80</v>
      </c>
      <c r="AY205" s="17" t="s">
        <v>114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7" t="s">
        <v>78</v>
      </c>
      <c r="BK205" s="225">
        <f>ROUND(I205*H205,2)</f>
        <v>0</v>
      </c>
      <c r="BL205" s="17" t="s">
        <v>116</v>
      </c>
      <c r="BM205" s="224" t="s">
        <v>252</v>
      </c>
    </row>
    <row r="206" s="13" customFormat="1">
      <c r="A206" s="13"/>
      <c r="B206" s="226"/>
      <c r="C206" s="227"/>
      <c r="D206" s="228" t="s">
        <v>122</v>
      </c>
      <c r="E206" s="229" t="s">
        <v>1</v>
      </c>
      <c r="F206" s="230" t="s">
        <v>253</v>
      </c>
      <c r="G206" s="227"/>
      <c r="H206" s="229" t="s">
        <v>1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122</v>
      </c>
      <c r="AU206" s="236" t="s">
        <v>80</v>
      </c>
      <c r="AV206" s="13" t="s">
        <v>78</v>
      </c>
      <c r="AW206" s="13" t="s">
        <v>30</v>
      </c>
      <c r="AX206" s="13" t="s">
        <v>73</v>
      </c>
      <c r="AY206" s="236" t="s">
        <v>114</v>
      </c>
    </row>
    <row r="207" s="14" customFormat="1">
      <c r="A207" s="14"/>
      <c r="B207" s="237"/>
      <c r="C207" s="238"/>
      <c r="D207" s="228" t="s">
        <v>122</v>
      </c>
      <c r="E207" s="239" t="s">
        <v>1</v>
      </c>
      <c r="F207" s="240" t="s">
        <v>254</v>
      </c>
      <c r="G207" s="238"/>
      <c r="H207" s="241">
        <v>424.58999999999998</v>
      </c>
      <c r="I207" s="242"/>
      <c r="J207" s="238"/>
      <c r="K207" s="238"/>
      <c r="L207" s="243"/>
      <c r="M207" s="244"/>
      <c r="N207" s="245"/>
      <c r="O207" s="245"/>
      <c r="P207" s="245"/>
      <c r="Q207" s="245"/>
      <c r="R207" s="245"/>
      <c r="S207" s="245"/>
      <c r="T207" s="24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7" t="s">
        <v>122</v>
      </c>
      <c r="AU207" s="247" t="s">
        <v>80</v>
      </c>
      <c r="AV207" s="14" t="s">
        <v>80</v>
      </c>
      <c r="AW207" s="14" t="s">
        <v>30</v>
      </c>
      <c r="AX207" s="14" t="s">
        <v>73</v>
      </c>
      <c r="AY207" s="247" t="s">
        <v>114</v>
      </c>
    </row>
    <row r="208" s="15" customFormat="1">
      <c r="A208" s="15"/>
      <c r="B208" s="248"/>
      <c r="C208" s="249"/>
      <c r="D208" s="228" t="s">
        <v>122</v>
      </c>
      <c r="E208" s="250" t="s">
        <v>1</v>
      </c>
      <c r="F208" s="251" t="s">
        <v>125</v>
      </c>
      <c r="G208" s="249"/>
      <c r="H208" s="252">
        <v>424.58999999999998</v>
      </c>
      <c r="I208" s="253"/>
      <c r="J208" s="249"/>
      <c r="K208" s="249"/>
      <c r="L208" s="254"/>
      <c r="M208" s="255"/>
      <c r="N208" s="256"/>
      <c r="O208" s="256"/>
      <c r="P208" s="256"/>
      <c r="Q208" s="256"/>
      <c r="R208" s="256"/>
      <c r="S208" s="256"/>
      <c r="T208" s="257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58" t="s">
        <v>122</v>
      </c>
      <c r="AU208" s="258" t="s">
        <v>80</v>
      </c>
      <c r="AV208" s="15" t="s">
        <v>116</v>
      </c>
      <c r="AW208" s="15" t="s">
        <v>30</v>
      </c>
      <c r="AX208" s="15" t="s">
        <v>78</v>
      </c>
      <c r="AY208" s="258" t="s">
        <v>114</v>
      </c>
    </row>
    <row r="209" s="12" customFormat="1" ht="22.8" customHeight="1">
      <c r="A209" s="12"/>
      <c r="B209" s="196"/>
      <c r="C209" s="197"/>
      <c r="D209" s="198" t="s">
        <v>72</v>
      </c>
      <c r="E209" s="210" t="s">
        <v>157</v>
      </c>
      <c r="F209" s="210" t="s">
        <v>255</v>
      </c>
      <c r="G209" s="197"/>
      <c r="H209" s="197"/>
      <c r="I209" s="200"/>
      <c r="J209" s="211">
        <f>BK209</f>
        <v>0</v>
      </c>
      <c r="K209" s="197"/>
      <c r="L209" s="202"/>
      <c r="M209" s="203"/>
      <c r="N209" s="204"/>
      <c r="O209" s="204"/>
      <c r="P209" s="205">
        <f>SUM(P210:P222)</f>
        <v>0</v>
      </c>
      <c r="Q209" s="204"/>
      <c r="R209" s="205">
        <f>SUM(R210:R222)</f>
        <v>64.186367259999997</v>
      </c>
      <c r="S209" s="204"/>
      <c r="T209" s="206">
        <f>SUM(T210:T222)</f>
        <v>216.30699999999999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07" t="s">
        <v>78</v>
      </c>
      <c r="AT209" s="208" t="s">
        <v>72</v>
      </c>
      <c r="AU209" s="208" t="s">
        <v>78</v>
      </c>
      <c r="AY209" s="207" t="s">
        <v>114</v>
      </c>
      <c r="BK209" s="209">
        <f>SUM(BK210:BK222)</f>
        <v>0</v>
      </c>
    </row>
    <row r="210" s="2" customFormat="1" ht="24.15" customHeight="1">
      <c r="A210" s="38"/>
      <c r="B210" s="39"/>
      <c r="C210" s="212" t="s">
        <v>256</v>
      </c>
      <c r="D210" s="212" t="s">
        <v>117</v>
      </c>
      <c r="E210" s="213" t="s">
        <v>257</v>
      </c>
      <c r="F210" s="214" t="s">
        <v>258</v>
      </c>
      <c r="G210" s="215" t="s">
        <v>259</v>
      </c>
      <c r="H210" s="216">
        <v>166.38999999999999</v>
      </c>
      <c r="I210" s="217"/>
      <c r="J210" s="218">
        <f>ROUND(I210*H210,2)</f>
        <v>0</v>
      </c>
      <c r="K210" s="219"/>
      <c r="L210" s="44"/>
      <c r="M210" s="220" t="s">
        <v>1</v>
      </c>
      <c r="N210" s="221" t="s">
        <v>38</v>
      </c>
      <c r="O210" s="91"/>
      <c r="P210" s="222">
        <f>O210*H210</f>
        <v>0</v>
      </c>
      <c r="Q210" s="222">
        <v>0</v>
      </c>
      <c r="R210" s="222">
        <f>Q210*H210</f>
        <v>0</v>
      </c>
      <c r="S210" s="222">
        <v>1.3</v>
      </c>
      <c r="T210" s="223">
        <f>S210*H210</f>
        <v>216.30699999999999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4" t="s">
        <v>116</v>
      </c>
      <c r="AT210" s="224" t="s">
        <v>117</v>
      </c>
      <c r="AU210" s="224" t="s">
        <v>80</v>
      </c>
      <c r="AY210" s="17" t="s">
        <v>114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7" t="s">
        <v>78</v>
      </c>
      <c r="BK210" s="225">
        <f>ROUND(I210*H210,2)</f>
        <v>0</v>
      </c>
      <c r="BL210" s="17" t="s">
        <v>116</v>
      </c>
      <c r="BM210" s="224" t="s">
        <v>260</v>
      </c>
    </row>
    <row r="211" s="13" customFormat="1">
      <c r="A211" s="13"/>
      <c r="B211" s="226"/>
      <c r="C211" s="227"/>
      <c r="D211" s="228" t="s">
        <v>122</v>
      </c>
      <c r="E211" s="229" t="s">
        <v>1</v>
      </c>
      <c r="F211" s="230" t="s">
        <v>261</v>
      </c>
      <c r="G211" s="227"/>
      <c r="H211" s="229" t="s">
        <v>1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122</v>
      </c>
      <c r="AU211" s="236" t="s">
        <v>80</v>
      </c>
      <c r="AV211" s="13" t="s">
        <v>78</v>
      </c>
      <c r="AW211" s="13" t="s">
        <v>30</v>
      </c>
      <c r="AX211" s="13" t="s">
        <v>73</v>
      </c>
      <c r="AY211" s="236" t="s">
        <v>114</v>
      </c>
    </row>
    <row r="212" s="14" customFormat="1">
      <c r="A212" s="14"/>
      <c r="B212" s="237"/>
      <c r="C212" s="238"/>
      <c r="D212" s="228" t="s">
        <v>122</v>
      </c>
      <c r="E212" s="239" t="s">
        <v>1</v>
      </c>
      <c r="F212" s="240" t="s">
        <v>262</v>
      </c>
      <c r="G212" s="238"/>
      <c r="H212" s="241">
        <v>166.38999999999999</v>
      </c>
      <c r="I212" s="242"/>
      <c r="J212" s="238"/>
      <c r="K212" s="238"/>
      <c r="L212" s="243"/>
      <c r="M212" s="244"/>
      <c r="N212" s="245"/>
      <c r="O212" s="245"/>
      <c r="P212" s="245"/>
      <c r="Q212" s="245"/>
      <c r="R212" s="245"/>
      <c r="S212" s="245"/>
      <c r="T212" s="24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7" t="s">
        <v>122</v>
      </c>
      <c r="AU212" s="247" t="s">
        <v>80</v>
      </c>
      <c r="AV212" s="14" t="s">
        <v>80</v>
      </c>
      <c r="AW212" s="14" t="s">
        <v>30</v>
      </c>
      <c r="AX212" s="14" t="s">
        <v>73</v>
      </c>
      <c r="AY212" s="247" t="s">
        <v>114</v>
      </c>
    </row>
    <row r="213" s="15" customFormat="1">
      <c r="A213" s="15"/>
      <c r="B213" s="248"/>
      <c r="C213" s="249"/>
      <c r="D213" s="228" t="s">
        <v>122</v>
      </c>
      <c r="E213" s="250" t="s">
        <v>1</v>
      </c>
      <c r="F213" s="251" t="s">
        <v>125</v>
      </c>
      <c r="G213" s="249"/>
      <c r="H213" s="252">
        <v>166.38999999999999</v>
      </c>
      <c r="I213" s="253"/>
      <c r="J213" s="249"/>
      <c r="K213" s="249"/>
      <c r="L213" s="254"/>
      <c r="M213" s="255"/>
      <c r="N213" s="256"/>
      <c r="O213" s="256"/>
      <c r="P213" s="256"/>
      <c r="Q213" s="256"/>
      <c r="R213" s="256"/>
      <c r="S213" s="256"/>
      <c r="T213" s="257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58" t="s">
        <v>122</v>
      </c>
      <c r="AU213" s="258" t="s">
        <v>80</v>
      </c>
      <c r="AV213" s="15" t="s">
        <v>116</v>
      </c>
      <c r="AW213" s="15" t="s">
        <v>30</v>
      </c>
      <c r="AX213" s="15" t="s">
        <v>78</v>
      </c>
      <c r="AY213" s="258" t="s">
        <v>114</v>
      </c>
    </row>
    <row r="214" s="2" customFormat="1" ht="33" customHeight="1">
      <c r="A214" s="38"/>
      <c r="B214" s="39"/>
      <c r="C214" s="212" t="s">
        <v>263</v>
      </c>
      <c r="D214" s="212" t="s">
        <v>117</v>
      </c>
      <c r="E214" s="213" t="s">
        <v>264</v>
      </c>
      <c r="F214" s="214" t="s">
        <v>265</v>
      </c>
      <c r="G214" s="215" t="s">
        <v>259</v>
      </c>
      <c r="H214" s="216">
        <v>166.38999999999999</v>
      </c>
      <c r="I214" s="217"/>
      <c r="J214" s="218">
        <f>ROUND(I214*H214,2)</f>
        <v>0</v>
      </c>
      <c r="K214" s="219"/>
      <c r="L214" s="44"/>
      <c r="M214" s="220" t="s">
        <v>1</v>
      </c>
      <c r="N214" s="221" t="s">
        <v>38</v>
      </c>
      <c r="O214" s="91"/>
      <c r="P214" s="222">
        <f>O214*H214</f>
        <v>0</v>
      </c>
      <c r="Q214" s="222">
        <v>6.0000000000000002E-05</v>
      </c>
      <c r="R214" s="222">
        <f>Q214*H214</f>
        <v>0.0099833999999999999</v>
      </c>
      <c r="S214" s="222">
        <v>0</v>
      </c>
      <c r="T214" s="223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4" t="s">
        <v>116</v>
      </c>
      <c r="AT214" s="224" t="s">
        <v>117</v>
      </c>
      <c r="AU214" s="224" t="s">
        <v>80</v>
      </c>
      <c r="AY214" s="17" t="s">
        <v>114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7" t="s">
        <v>78</v>
      </c>
      <c r="BK214" s="225">
        <f>ROUND(I214*H214,2)</f>
        <v>0</v>
      </c>
      <c r="BL214" s="17" t="s">
        <v>116</v>
      </c>
      <c r="BM214" s="224" t="s">
        <v>266</v>
      </c>
    </row>
    <row r="215" s="13" customFormat="1">
      <c r="A215" s="13"/>
      <c r="B215" s="226"/>
      <c r="C215" s="227"/>
      <c r="D215" s="228" t="s">
        <v>122</v>
      </c>
      <c r="E215" s="229" t="s">
        <v>1</v>
      </c>
      <c r="F215" s="230" t="s">
        <v>267</v>
      </c>
      <c r="G215" s="227"/>
      <c r="H215" s="229" t="s">
        <v>1</v>
      </c>
      <c r="I215" s="231"/>
      <c r="J215" s="227"/>
      <c r="K215" s="227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122</v>
      </c>
      <c r="AU215" s="236" t="s">
        <v>80</v>
      </c>
      <c r="AV215" s="13" t="s">
        <v>78</v>
      </c>
      <c r="AW215" s="13" t="s">
        <v>30</v>
      </c>
      <c r="AX215" s="13" t="s">
        <v>73</v>
      </c>
      <c r="AY215" s="236" t="s">
        <v>114</v>
      </c>
    </row>
    <row r="216" s="14" customFormat="1">
      <c r="A216" s="14"/>
      <c r="B216" s="237"/>
      <c r="C216" s="238"/>
      <c r="D216" s="228" t="s">
        <v>122</v>
      </c>
      <c r="E216" s="239" t="s">
        <v>1</v>
      </c>
      <c r="F216" s="240" t="s">
        <v>268</v>
      </c>
      <c r="G216" s="238"/>
      <c r="H216" s="241">
        <v>166.38999999999999</v>
      </c>
      <c r="I216" s="242"/>
      <c r="J216" s="238"/>
      <c r="K216" s="238"/>
      <c r="L216" s="243"/>
      <c r="M216" s="244"/>
      <c r="N216" s="245"/>
      <c r="O216" s="245"/>
      <c r="P216" s="245"/>
      <c r="Q216" s="245"/>
      <c r="R216" s="245"/>
      <c r="S216" s="245"/>
      <c r="T216" s="24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7" t="s">
        <v>122</v>
      </c>
      <c r="AU216" s="247" t="s">
        <v>80</v>
      </c>
      <c r="AV216" s="14" t="s">
        <v>80</v>
      </c>
      <c r="AW216" s="14" t="s">
        <v>30</v>
      </c>
      <c r="AX216" s="14" t="s">
        <v>73</v>
      </c>
      <c r="AY216" s="247" t="s">
        <v>114</v>
      </c>
    </row>
    <row r="217" s="15" customFormat="1">
      <c r="A217" s="15"/>
      <c r="B217" s="248"/>
      <c r="C217" s="249"/>
      <c r="D217" s="228" t="s">
        <v>122</v>
      </c>
      <c r="E217" s="250" t="s">
        <v>1</v>
      </c>
      <c r="F217" s="251" t="s">
        <v>125</v>
      </c>
      <c r="G217" s="249"/>
      <c r="H217" s="252">
        <v>166.38999999999999</v>
      </c>
      <c r="I217" s="253"/>
      <c r="J217" s="249"/>
      <c r="K217" s="249"/>
      <c r="L217" s="254"/>
      <c r="M217" s="255"/>
      <c r="N217" s="256"/>
      <c r="O217" s="256"/>
      <c r="P217" s="256"/>
      <c r="Q217" s="256"/>
      <c r="R217" s="256"/>
      <c r="S217" s="256"/>
      <c r="T217" s="257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58" t="s">
        <v>122</v>
      </c>
      <c r="AU217" s="258" t="s">
        <v>80</v>
      </c>
      <c r="AV217" s="15" t="s">
        <v>116</v>
      </c>
      <c r="AW217" s="15" t="s">
        <v>30</v>
      </c>
      <c r="AX217" s="15" t="s">
        <v>78</v>
      </c>
      <c r="AY217" s="258" t="s">
        <v>114</v>
      </c>
    </row>
    <row r="218" s="2" customFormat="1" ht="24.15" customHeight="1">
      <c r="A218" s="38"/>
      <c r="B218" s="39"/>
      <c r="C218" s="259" t="s">
        <v>8</v>
      </c>
      <c r="D218" s="259" t="s">
        <v>200</v>
      </c>
      <c r="E218" s="260" t="s">
        <v>269</v>
      </c>
      <c r="F218" s="261" t="s">
        <v>270</v>
      </c>
      <c r="G218" s="262" t="s">
        <v>259</v>
      </c>
      <c r="H218" s="263">
        <v>171.38200000000001</v>
      </c>
      <c r="I218" s="264"/>
      <c r="J218" s="265">
        <f>ROUND(I218*H218,2)</f>
        <v>0</v>
      </c>
      <c r="K218" s="266"/>
      <c r="L218" s="267"/>
      <c r="M218" s="268" t="s">
        <v>1</v>
      </c>
      <c r="N218" s="269" t="s">
        <v>38</v>
      </c>
      <c r="O218" s="91"/>
      <c r="P218" s="222">
        <f>O218*H218</f>
        <v>0</v>
      </c>
      <c r="Q218" s="222">
        <v>0.11323</v>
      </c>
      <c r="R218" s="222">
        <f>Q218*H218</f>
        <v>19.40558386</v>
      </c>
      <c r="S218" s="222">
        <v>0</v>
      </c>
      <c r="T218" s="223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4" t="s">
        <v>157</v>
      </c>
      <c r="AT218" s="224" t="s">
        <v>200</v>
      </c>
      <c r="AU218" s="224" t="s">
        <v>80</v>
      </c>
      <c r="AY218" s="17" t="s">
        <v>114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17" t="s">
        <v>78</v>
      </c>
      <c r="BK218" s="225">
        <f>ROUND(I218*H218,2)</f>
        <v>0</v>
      </c>
      <c r="BL218" s="17" t="s">
        <v>116</v>
      </c>
      <c r="BM218" s="224" t="s">
        <v>271</v>
      </c>
    </row>
    <row r="219" s="14" customFormat="1">
      <c r="A219" s="14"/>
      <c r="B219" s="237"/>
      <c r="C219" s="238"/>
      <c r="D219" s="228" t="s">
        <v>122</v>
      </c>
      <c r="E219" s="238"/>
      <c r="F219" s="240" t="s">
        <v>272</v>
      </c>
      <c r="G219" s="238"/>
      <c r="H219" s="241">
        <v>171.38200000000001</v>
      </c>
      <c r="I219" s="242"/>
      <c r="J219" s="238"/>
      <c r="K219" s="238"/>
      <c r="L219" s="243"/>
      <c r="M219" s="244"/>
      <c r="N219" s="245"/>
      <c r="O219" s="245"/>
      <c r="P219" s="245"/>
      <c r="Q219" s="245"/>
      <c r="R219" s="245"/>
      <c r="S219" s="245"/>
      <c r="T219" s="24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7" t="s">
        <v>122</v>
      </c>
      <c r="AU219" s="247" t="s">
        <v>80</v>
      </c>
      <c r="AV219" s="14" t="s">
        <v>80</v>
      </c>
      <c r="AW219" s="14" t="s">
        <v>4</v>
      </c>
      <c r="AX219" s="14" t="s">
        <v>78</v>
      </c>
      <c r="AY219" s="247" t="s">
        <v>114</v>
      </c>
    </row>
    <row r="220" s="2" customFormat="1" ht="37.8" customHeight="1">
      <c r="A220" s="38"/>
      <c r="B220" s="39"/>
      <c r="C220" s="212" t="s">
        <v>273</v>
      </c>
      <c r="D220" s="212" t="s">
        <v>117</v>
      </c>
      <c r="E220" s="213" t="s">
        <v>274</v>
      </c>
      <c r="F220" s="214" t="s">
        <v>275</v>
      </c>
      <c r="G220" s="215" t="s">
        <v>276</v>
      </c>
      <c r="H220" s="216">
        <v>4</v>
      </c>
      <c r="I220" s="217"/>
      <c r="J220" s="218">
        <f>ROUND(I220*H220,2)</f>
        <v>0</v>
      </c>
      <c r="K220" s="219"/>
      <c r="L220" s="44"/>
      <c r="M220" s="220" t="s">
        <v>1</v>
      </c>
      <c r="N220" s="221" t="s">
        <v>38</v>
      </c>
      <c r="O220" s="91"/>
      <c r="P220" s="222">
        <f>O220*H220</f>
        <v>0</v>
      </c>
      <c r="Q220" s="222">
        <v>10.81936</v>
      </c>
      <c r="R220" s="222">
        <f>Q220*H220</f>
        <v>43.277439999999999</v>
      </c>
      <c r="S220" s="222">
        <v>0</v>
      </c>
      <c r="T220" s="223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4" t="s">
        <v>116</v>
      </c>
      <c r="AT220" s="224" t="s">
        <v>117</v>
      </c>
      <c r="AU220" s="224" t="s">
        <v>80</v>
      </c>
      <c r="AY220" s="17" t="s">
        <v>114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7" t="s">
        <v>78</v>
      </c>
      <c r="BK220" s="225">
        <f>ROUND(I220*H220,2)</f>
        <v>0</v>
      </c>
      <c r="BL220" s="17" t="s">
        <v>116</v>
      </c>
      <c r="BM220" s="224" t="s">
        <v>277</v>
      </c>
    </row>
    <row r="221" s="2" customFormat="1" ht="24.15" customHeight="1">
      <c r="A221" s="38"/>
      <c r="B221" s="39"/>
      <c r="C221" s="212" t="s">
        <v>278</v>
      </c>
      <c r="D221" s="212" t="s">
        <v>117</v>
      </c>
      <c r="E221" s="213" t="s">
        <v>279</v>
      </c>
      <c r="F221" s="214" t="s">
        <v>280</v>
      </c>
      <c r="G221" s="215" t="s">
        <v>276</v>
      </c>
      <c r="H221" s="216">
        <v>4</v>
      </c>
      <c r="I221" s="217"/>
      <c r="J221" s="218">
        <f>ROUND(I221*H221,2)</f>
        <v>0</v>
      </c>
      <c r="K221" s="219"/>
      <c r="L221" s="44"/>
      <c r="M221" s="220" t="s">
        <v>1</v>
      </c>
      <c r="N221" s="221" t="s">
        <v>38</v>
      </c>
      <c r="O221" s="91"/>
      <c r="P221" s="222">
        <f>O221*H221</f>
        <v>0</v>
      </c>
      <c r="Q221" s="222">
        <v>0.21734000000000001</v>
      </c>
      <c r="R221" s="222">
        <f>Q221*H221</f>
        <v>0.86936000000000002</v>
      </c>
      <c r="S221" s="222">
        <v>0</v>
      </c>
      <c r="T221" s="223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4" t="s">
        <v>116</v>
      </c>
      <c r="AT221" s="224" t="s">
        <v>117</v>
      </c>
      <c r="AU221" s="224" t="s">
        <v>80</v>
      </c>
      <c r="AY221" s="17" t="s">
        <v>114</v>
      </c>
      <c r="BE221" s="225">
        <f>IF(N221="základní",J221,0)</f>
        <v>0</v>
      </c>
      <c r="BF221" s="225">
        <f>IF(N221="snížená",J221,0)</f>
        <v>0</v>
      </c>
      <c r="BG221" s="225">
        <f>IF(N221="zákl. přenesená",J221,0)</f>
        <v>0</v>
      </c>
      <c r="BH221" s="225">
        <f>IF(N221="sníž. přenesená",J221,0)</f>
        <v>0</v>
      </c>
      <c r="BI221" s="225">
        <f>IF(N221="nulová",J221,0)</f>
        <v>0</v>
      </c>
      <c r="BJ221" s="17" t="s">
        <v>78</v>
      </c>
      <c r="BK221" s="225">
        <f>ROUND(I221*H221,2)</f>
        <v>0</v>
      </c>
      <c r="BL221" s="17" t="s">
        <v>116</v>
      </c>
      <c r="BM221" s="224" t="s">
        <v>281</v>
      </c>
    </row>
    <row r="222" s="2" customFormat="1" ht="24.15" customHeight="1">
      <c r="A222" s="38"/>
      <c r="B222" s="39"/>
      <c r="C222" s="259" t="s">
        <v>282</v>
      </c>
      <c r="D222" s="259" t="s">
        <v>200</v>
      </c>
      <c r="E222" s="260" t="s">
        <v>283</v>
      </c>
      <c r="F222" s="261" t="s">
        <v>284</v>
      </c>
      <c r="G222" s="262" t="s">
        <v>276</v>
      </c>
      <c r="H222" s="263">
        <v>4</v>
      </c>
      <c r="I222" s="264"/>
      <c r="J222" s="265">
        <f>ROUND(I222*H222,2)</f>
        <v>0</v>
      </c>
      <c r="K222" s="266"/>
      <c r="L222" s="267"/>
      <c r="M222" s="268" t="s">
        <v>1</v>
      </c>
      <c r="N222" s="269" t="s">
        <v>38</v>
      </c>
      <c r="O222" s="91"/>
      <c r="P222" s="222">
        <f>O222*H222</f>
        <v>0</v>
      </c>
      <c r="Q222" s="222">
        <v>0.156</v>
      </c>
      <c r="R222" s="222">
        <f>Q222*H222</f>
        <v>0.624</v>
      </c>
      <c r="S222" s="222">
        <v>0</v>
      </c>
      <c r="T222" s="223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4" t="s">
        <v>157</v>
      </c>
      <c r="AT222" s="224" t="s">
        <v>200</v>
      </c>
      <c r="AU222" s="224" t="s">
        <v>80</v>
      </c>
      <c r="AY222" s="17" t="s">
        <v>114</v>
      </c>
      <c r="BE222" s="225">
        <f>IF(N222="základní",J222,0)</f>
        <v>0</v>
      </c>
      <c r="BF222" s="225">
        <f>IF(N222="snížená",J222,0)</f>
        <v>0</v>
      </c>
      <c r="BG222" s="225">
        <f>IF(N222="zákl. přenesená",J222,0)</f>
        <v>0</v>
      </c>
      <c r="BH222" s="225">
        <f>IF(N222="sníž. přenesená",J222,0)</f>
        <v>0</v>
      </c>
      <c r="BI222" s="225">
        <f>IF(N222="nulová",J222,0)</f>
        <v>0</v>
      </c>
      <c r="BJ222" s="17" t="s">
        <v>78</v>
      </c>
      <c r="BK222" s="225">
        <f>ROUND(I222*H222,2)</f>
        <v>0</v>
      </c>
      <c r="BL222" s="17" t="s">
        <v>116</v>
      </c>
      <c r="BM222" s="224" t="s">
        <v>285</v>
      </c>
    </row>
    <row r="223" s="12" customFormat="1" ht="22.8" customHeight="1">
      <c r="A223" s="12"/>
      <c r="B223" s="196"/>
      <c r="C223" s="197"/>
      <c r="D223" s="198" t="s">
        <v>72</v>
      </c>
      <c r="E223" s="210" t="s">
        <v>164</v>
      </c>
      <c r="F223" s="210" t="s">
        <v>286</v>
      </c>
      <c r="G223" s="197"/>
      <c r="H223" s="197"/>
      <c r="I223" s="200"/>
      <c r="J223" s="211">
        <f>BK223</f>
        <v>0</v>
      </c>
      <c r="K223" s="197"/>
      <c r="L223" s="202"/>
      <c r="M223" s="203"/>
      <c r="N223" s="204"/>
      <c r="O223" s="204"/>
      <c r="P223" s="205">
        <f>SUM(P224:P233)</f>
        <v>0</v>
      </c>
      <c r="Q223" s="204"/>
      <c r="R223" s="205">
        <f>SUM(R224:R233)</f>
        <v>23.375889999999998</v>
      </c>
      <c r="S223" s="204"/>
      <c r="T223" s="206">
        <f>SUM(T224:T233)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7" t="s">
        <v>78</v>
      </c>
      <c r="AT223" s="208" t="s">
        <v>72</v>
      </c>
      <c r="AU223" s="208" t="s">
        <v>78</v>
      </c>
      <c r="AY223" s="207" t="s">
        <v>114</v>
      </c>
      <c r="BK223" s="209">
        <f>SUM(BK224:BK233)</f>
        <v>0</v>
      </c>
    </row>
    <row r="224" s="2" customFormat="1" ht="21.75" customHeight="1">
      <c r="A224" s="38"/>
      <c r="B224" s="39"/>
      <c r="C224" s="212" t="s">
        <v>287</v>
      </c>
      <c r="D224" s="212" t="s">
        <v>117</v>
      </c>
      <c r="E224" s="213" t="s">
        <v>288</v>
      </c>
      <c r="F224" s="214" t="s">
        <v>289</v>
      </c>
      <c r="G224" s="215" t="s">
        <v>276</v>
      </c>
      <c r="H224" s="216">
        <v>1</v>
      </c>
      <c r="I224" s="217"/>
      <c r="J224" s="218">
        <f>ROUND(I224*H224,2)</f>
        <v>0</v>
      </c>
      <c r="K224" s="219"/>
      <c r="L224" s="44"/>
      <c r="M224" s="220" t="s">
        <v>1</v>
      </c>
      <c r="N224" s="221" t="s">
        <v>38</v>
      </c>
      <c r="O224" s="91"/>
      <c r="P224" s="222">
        <f>O224*H224</f>
        <v>0</v>
      </c>
      <c r="Q224" s="222">
        <v>14.14974</v>
      </c>
      <c r="R224" s="222">
        <f>Q224*H224</f>
        <v>14.14974</v>
      </c>
      <c r="S224" s="222">
        <v>0</v>
      </c>
      <c r="T224" s="223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4" t="s">
        <v>116</v>
      </c>
      <c r="AT224" s="224" t="s">
        <v>117</v>
      </c>
      <c r="AU224" s="224" t="s">
        <v>80</v>
      </c>
      <c r="AY224" s="17" t="s">
        <v>114</v>
      </c>
      <c r="BE224" s="225">
        <f>IF(N224="základní",J224,0)</f>
        <v>0</v>
      </c>
      <c r="BF224" s="225">
        <f>IF(N224="snížená",J224,0)</f>
        <v>0</v>
      </c>
      <c r="BG224" s="225">
        <f>IF(N224="zákl. přenesená",J224,0)</f>
        <v>0</v>
      </c>
      <c r="BH224" s="225">
        <f>IF(N224="sníž. přenesená",J224,0)</f>
        <v>0</v>
      </c>
      <c r="BI224" s="225">
        <f>IF(N224="nulová",J224,0)</f>
        <v>0</v>
      </c>
      <c r="BJ224" s="17" t="s">
        <v>78</v>
      </c>
      <c r="BK224" s="225">
        <f>ROUND(I224*H224,2)</f>
        <v>0</v>
      </c>
      <c r="BL224" s="17" t="s">
        <v>116</v>
      </c>
      <c r="BM224" s="224" t="s">
        <v>290</v>
      </c>
    </row>
    <row r="225" s="2" customFormat="1" ht="21.75" customHeight="1">
      <c r="A225" s="38"/>
      <c r="B225" s="39"/>
      <c r="C225" s="212" t="s">
        <v>291</v>
      </c>
      <c r="D225" s="212" t="s">
        <v>117</v>
      </c>
      <c r="E225" s="213" t="s">
        <v>292</v>
      </c>
      <c r="F225" s="214" t="s">
        <v>293</v>
      </c>
      <c r="G225" s="215" t="s">
        <v>276</v>
      </c>
      <c r="H225" s="216">
        <v>1</v>
      </c>
      <c r="I225" s="217"/>
      <c r="J225" s="218">
        <f>ROUND(I225*H225,2)</f>
        <v>0</v>
      </c>
      <c r="K225" s="219"/>
      <c r="L225" s="44"/>
      <c r="M225" s="220" t="s">
        <v>1</v>
      </c>
      <c r="N225" s="221" t="s">
        <v>38</v>
      </c>
      <c r="O225" s="91"/>
      <c r="P225" s="222">
        <f>O225*H225</f>
        <v>0</v>
      </c>
      <c r="Q225" s="222">
        <v>9.2261500000000005</v>
      </c>
      <c r="R225" s="222">
        <f>Q225*H225</f>
        <v>9.2261500000000005</v>
      </c>
      <c r="S225" s="222">
        <v>0</v>
      </c>
      <c r="T225" s="223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4" t="s">
        <v>116</v>
      </c>
      <c r="AT225" s="224" t="s">
        <v>117</v>
      </c>
      <c r="AU225" s="224" t="s">
        <v>80</v>
      </c>
      <c r="AY225" s="17" t="s">
        <v>114</v>
      </c>
      <c r="BE225" s="225">
        <f>IF(N225="základní",J225,0)</f>
        <v>0</v>
      </c>
      <c r="BF225" s="225">
        <f>IF(N225="snížená",J225,0)</f>
        <v>0</v>
      </c>
      <c r="BG225" s="225">
        <f>IF(N225="zákl. přenesená",J225,0)</f>
        <v>0</v>
      </c>
      <c r="BH225" s="225">
        <f>IF(N225="sníž. přenesená",J225,0)</f>
        <v>0</v>
      </c>
      <c r="BI225" s="225">
        <f>IF(N225="nulová",J225,0)</f>
        <v>0</v>
      </c>
      <c r="BJ225" s="17" t="s">
        <v>78</v>
      </c>
      <c r="BK225" s="225">
        <f>ROUND(I225*H225,2)</f>
        <v>0</v>
      </c>
      <c r="BL225" s="17" t="s">
        <v>116</v>
      </c>
      <c r="BM225" s="224" t="s">
        <v>294</v>
      </c>
    </row>
    <row r="226" s="2" customFormat="1" ht="24.15" customHeight="1">
      <c r="A226" s="38"/>
      <c r="B226" s="39"/>
      <c r="C226" s="212" t="s">
        <v>78</v>
      </c>
      <c r="D226" s="212" t="s">
        <v>117</v>
      </c>
      <c r="E226" s="213" t="s">
        <v>295</v>
      </c>
      <c r="F226" s="214" t="s">
        <v>296</v>
      </c>
      <c r="G226" s="215" t="s">
        <v>259</v>
      </c>
      <c r="H226" s="216">
        <v>344.14999999999998</v>
      </c>
      <c r="I226" s="217"/>
      <c r="J226" s="218">
        <f>ROUND(I226*H226,2)</f>
        <v>0</v>
      </c>
      <c r="K226" s="219"/>
      <c r="L226" s="44"/>
      <c r="M226" s="220" t="s">
        <v>1</v>
      </c>
      <c r="N226" s="221" t="s">
        <v>38</v>
      </c>
      <c r="O226" s="91"/>
      <c r="P226" s="222">
        <f>O226*H226</f>
        <v>0</v>
      </c>
      <c r="Q226" s="222">
        <v>0</v>
      </c>
      <c r="R226" s="222">
        <f>Q226*H226</f>
        <v>0</v>
      </c>
      <c r="S226" s="222">
        <v>0</v>
      </c>
      <c r="T226" s="223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4" t="s">
        <v>116</v>
      </c>
      <c r="AT226" s="224" t="s">
        <v>117</v>
      </c>
      <c r="AU226" s="224" t="s">
        <v>80</v>
      </c>
      <c r="AY226" s="17" t="s">
        <v>114</v>
      </c>
      <c r="BE226" s="225">
        <f>IF(N226="základní",J226,0)</f>
        <v>0</v>
      </c>
      <c r="BF226" s="225">
        <f>IF(N226="snížená",J226,0)</f>
        <v>0</v>
      </c>
      <c r="BG226" s="225">
        <f>IF(N226="zákl. přenesená",J226,0)</f>
        <v>0</v>
      </c>
      <c r="BH226" s="225">
        <f>IF(N226="sníž. přenesená",J226,0)</f>
        <v>0</v>
      </c>
      <c r="BI226" s="225">
        <f>IF(N226="nulová",J226,0)</f>
        <v>0</v>
      </c>
      <c r="BJ226" s="17" t="s">
        <v>78</v>
      </c>
      <c r="BK226" s="225">
        <f>ROUND(I226*H226,2)</f>
        <v>0</v>
      </c>
      <c r="BL226" s="17" t="s">
        <v>116</v>
      </c>
      <c r="BM226" s="224" t="s">
        <v>297</v>
      </c>
    </row>
    <row r="227" s="13" customFormat="1">
      <c r="A227" s="13"/>
      <c r="B227" s="226"/>
      <c r="C227" s="227"/>
      <c r="D227" s="228" t="s">
        <v>122</v>
      </c>
      <c r="E227" s="229" t="s">
        <v>1</v>
      </c>
      <c r="F227" s="230" t="s">
        <v>298</v>
      </c>
      <c r="G227" s="227"/>
      <c r="H227" s="229" t="s">
        <v>1</v>
      </c>
      <c r="I227" s="231"/>
      <c r="J227" s="227"/>
      <c r="K227" s="227"/>
      <c r="L227" s="232"/>
      <c r="M227" s="233"/>
      <c r="N227" s="234"/>
      <c r="O227" s="234"/>
      <c r="P227" s="234"/>
      <c r="Q227" s="234"/>
      <c r="R227" s="234"/>
      <c r="S227" s="234"/>
      <c r="T227" s="23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6" t="s">
        <v>122</v>
      </c>
      <c r="AU227" s="236" t="s">
        <v>80</v>
      </c>
      <c r="AV227" s="13" t="s">
        <v>78</v>
      </c>
      <c r="AW227" s="13" t="s">
        <v>30</v>
      </c>
      <c r="AX227" s="13" t="s">
        <v>73</v>
      </c>
      <c r="AY227" s="236" t="s">
        <v>114</v>
      </c>
    </row>
    <row r="228" s="14" customFormat="1">
      <c r="A228" s="14"/>
      <c r="B228" s="237"/>
      <c r="C228" s="238"/>
      <c r="D228" s="228" t="s">
        <v>122</v>
      </c>
      <c r="E228" s="239" t="s">
        <v>1</v>
      </c>
      <c r="F228" s="240" t="s">
        <v>299</v>
      </c>
      <c r="G228" s="238"/>
      <c r="H228" s="241">
        <v>287.06</v>
      </c>
      <c r="I228" s="242"/>
      <c r="J228" s="238"/>
      <c r="K228" s="238"/>
      <c r="L228" s="243"/>
      <c r="M228" s="244"/>
      <c r="N228" s="245"/>
      <c r="O228" s="245"/>
      <c r="P228" s="245"/>
      <c r="Q228" s="245"/>
      <c r="R228" s="245"/>
      <c r="S228" s="245"/>
      <c r="T228" s="24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7" t="s">
        <v>122</v>
      </c>
      <c r="AU228" s="247" t="s">
        <v>80</v>
      </c>
      <c r="AV228" s="14" t="s">
        <v>80</v>
      </c>
      <c r="AW228" s="14" t="s">
        <v>30</v>
      </c>
      <c r="AX228" s="14" t="s">
        <v>73</v>
      </c>
      <c r="AY228" s="247" t="s">
        <v>114</v>
      </c>
    </row>
    <row r="229" s="13" customFormat="1">
      <c r="A229" s="13"/>
      <c r="B229" s="226"/>
      <c r="C229" s="227"/>
      <c r="D229" s="228" t="s">
        <v>122</v>
      </c>
      <c r="E229" s="229" t="s">
        <v>1</v>
      </c>
      <c r="F229" s="230" t="s">
        <v>300</v>
      </c>
      <c r="G229" s="227"/>
      <c r="H229" s="229" t="s">
        <v>1</v>
      </c>
      <c r="I229" s="231"/>
      <c r="J229" s="227"/>
      <c r="K229" s="227"/>
      <c r="L229" s="232"/>
      <c r="M229" s="233"/>
      <c r="N229" s="234"/>
      <c r="O229" s="234"/>
      <c r="P229" s="234"/>
      <c r="Q229" s="234"/>
      <c r="R229" s="234"/>
      <c r="S229" s="234"/>
      <c r="T229" s="23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122</v>
      </c>
      <c r="AU229" s="236" t="s">
        <v>80</v>
      </c>
      <c r="AV229" s="13" t="s">
        <v>78</v>
      </c>
      <c r="AW229" s="13" t="s">
        <v>30</v>
      </c>
      <c r="AX229" s="13" t="s">
        <v>73</v>
      </c>
      <c r="AY229" s="236" t="s">
        <v>114</v>
      </c>
    </row>
    <row r="230" s="14" customFormat="1">
      <c r="A230" s="14"/>
      <c r="B230" s="237"/>
      <c r="C230" s="238"/>
      <c r="D230" s="228" t="s">
        <v>122</v>
      </c>
      <c r="E230" s="239" t="s">
        <v>1</v>
      </c>
      <c r="F230" s="240" t="s">
        <v>301</v>
      </c>
      <c r="G230" s="238"/>
      <c r="H230" s="241">
        <v>38.200000000000003</v>
      </c>
      <c r="I230" s="242"/>
      <c r="J230" s="238"/>
      <c r="K230" s="238"/>
      <c r="L230" s="243"/>
      <c r="M230" s="244"/>
      <c r="N230" s="245"/>
      <c r="O230" s="245"/>
      <c r="P230" s="245"/>
      <c r="Q230" s="245"/>
      <c r="R230" s="245"/>
      <c r="S230" s="245"/>
      <c r="T230" s="24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7" t="s">
        <v>122</v>
      </c>
      <c r="AU230" s="247" t="s">
        <v>80</v>
      </c>
      <c r="AV230" s="14" t="s">
        <v>80</v>
      </c>
      <c r="AW230" s="14" t="s">
        <v>30</v>
      </c>
      <c r="AX230" s="14" t="s">
        <v>73</v>
      </c>
      <c r="AY230" s="247" t="s">
        <v>114</v>
      </c>
    </row>
    <row r="231" s="13" customFormat="1">
      <c r="A231" s="13"/>
      <c r="B231" s="226"/>
      <c r="C231" s="227"/>
      <c r="D231" s="228" t="s">
        <v>122</v>
      </c>
      <c r="E231" s="229" t="s">
        <v>1</v>
      </c>
      <c r="F231" s="230" t="s">
        <v>302</v>
      </c>
      <c r="G231" s="227"/>
      <c r="H231" s="229" t="s">
        <v>1</v>
      </c>
      <c r="I231" s="231"/>
      <c r="J231" s="227"/>
      <c r="K231" s="227"/>
      <c r="L231" s="232"/>
      <c r="M231" s="233"/>
      <c r="N231" s="234"/>
      <c r="O231" s="234"/>
      <c r="P231" s="234"/>
      <c r="Q231" s="234"/>
      <c r="R231" s="234"/>
      <c r="S231" s="234"/>
      <c r="T231" s="23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6" t="s">
        <v>122</v>
      </c>
      <c r="AU231" s="236" t="s">
        <v>80</v>
      </c>
      <c r="AV231" s="13" t="s">
        <v>78</v>
      </c>
      <c r="AW231" s="13" t="s">
        <v>30</v>
      </c>
      <c r="AX231" s="13" t="s">
        <v>73</v>
      </c>
      <c r="AY231" s="236" t="s">
        <v>114</v>
      </c>
    </row>
    <row r="232" s="14" customFormat="1">
      <c r="A232" s="14"/>
      <c r="B232" s="237"/>
      <c r="C232" s="238"/>
      <c r="D232" s="228" t="s">
        <v>122</v>
      </c>
      <c r="E232" s="239" t="s">
        <v>1</v>
      </c>
      <c r="F232" s="240" t="s">
        <v>303</v>
      </c>
      <c r="G232" s="238"/>
      <c r="H232" s="241">
        <v>18.890000000000001</v>
      </c>
      <c r="I232" s="242"/>
      <c r="J232" s="238"/>
      <c r="K232" s="238"/>
      <c r="L232" s="243"/>
      <c r="M232" s="244"/>
      <c r="N232" s="245"/>
      <c r="O232" s="245"/>
      <c r="P232" s="245"/>
      <c r="Q232" s="245"/>
      <c r="R232" s="245"/>
      <c r="S232" s="245"/>
      <c r="T232" s="24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7" t="s">
        <v>122</v>
      </c>
      <c r="AU232" s="247" t="s">
        <v>80</v>
      </c>
      <c r="AV232" s="14" t="s">
        <v>80</v>
      </c>
      <c r="AW232" s="14" t="s">
        <v>30</v>
      </c>
      <c r="AX232" s="14" t="s">
        <v>73</v>
      </c>
      <c r="AY232" s="247" t="s">
        <v>114</v>
      </c>
    </row>
    <row r="233" s="15" customFormat="1">
      <c r="A233" s="15"/>
      <c r="B233" s="248"/>
      <c r="C233" s="249"/>
      <c r="D233" s="228" t="s">
        <v>122</v>
      </c>
      <c r="E233" s="250" t="s">
        <v>1</v>
      </c>
      <c r="F233" s="251" t="s">
        <v>125</v>
      </c>
      <c r="G233" s="249"/>
      <c r="H233" s="252">
        <v>344.14999999999998</v>
      </c>
      <c r="I233" s="253"/>
      <c r="J233" s="249"/>
      <c r="K233" s="249"/>
      <c r="L233" s="254"/>
      <c r="M233" s="255"/>
      <c r="N233" s="256"/>
      <c r="O233" s="256"/>
      <c r="P233" s="256"/>
      <c r="Q233" s="256"/>
      <c r="R233" s="256"/>
      <c r="S233" s="256"/>
      <c r="T233" s="257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8" t="s">
        <v>122</v>
      </c>
      <c r="AU233" s="258" t="s">
        <v>80</v>
      </c>
      <c r="AV233" s="15" t="s">
        <v>116</v>
      </c>
      <c r="AW233" s="15" t="s">
        <v>30</v>
      </c>
      <c r="AX233" s="15" t="s">
        <v>78</v>
      </c>
      <c r="AY233" s="258" t="s">
        <v>114</v>
      </c>
    </row>
    <row r="234" s="12" customFormat="1" ht="22.8" customHeight="1">
      <c r="A234" s="12"/>
      <c r="B234" s="196"/>
      <c r="C234" s="197"/>
      <c r="D234" s="198" t="s">
        <v>72</v>
      </c>
      <c r="E234" s="210" t="s">
        <v>304</v>
      </c>
      <c r="F234" s="210" t="s">
        <v>305</v>
      </c>
      <c r="G234" s="197"/>
      <c r="H234" s="197"/>
      <c r="I234" s="200"/>
      <c r="J234" s="211">
        <f>BK234</f>
        <v>0</v>
      </c>
      <c r="K234" s="197"/>
      <c r="L234" s="202"/>
      <c r="M234" s="203"/>
      <c r="N234" s="204"/>
      <c r="O234" s="204"/>
      <c r="P234" s="205">
        <f>SUM(P235:P239)</f>
        <v>0</v>
      </c>
      <c r="Q234" s="204"/>
      <c r="R234" s="205">
        <f>SUM(R235:R239)</f>
        <v>0</v>
      </c>
      <c r="S234" s="204"/>
      <c r="T234" s="206">
        <f>SUM(T235:T239)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07" t="s">
        <v>78</v>
      </c>
      <c r="AT234" s="208" t="s">
        <v>72</v>
      </c>
      <c r="AU234" s="208" t="s">
        <v>78</v>
      </c>
      <c r="AY234" s="207" t="s">
        <v>114</v>
      </c>
      <c r="BK234" s="209">
        <f>SUM(BK235:BK239)</f>
        <v>0</v>
      </c>
    </row>
    <row r="235" s="2" customFormat="1" ht="21.75" customHeight="1">
      <c r="A235" s="38"/>
      <c r="B235" s="39"/>
      <c r="C235" s="212" t="s">
        <v>306</v>
      </c>
      <c r="D235" s="212" t="s">
        <v>117</v>
      </c>
      <c r="E235" s="213" t="s">
        <v>307</v>
      </c>
      <c r="F235" s="214" t="s">
        <v>308</v>
      </c>
      <c r="G235" s="215" t="s">
        <v>203</v>
      </c>
      <c r="H235" s="216">
        <v>352.46199999999999</v>
      </c>
      <c r="I235" s="217"/>
      <c r="J235" s="218">
        <f>ROUND(I235*H235,2)</f>
        <v>0</v>
      </c>
      <c r="K235" s="219"/>
      <c r="L235" s="44"/>
      <c r="M235" s="220" t="s">
        <v>1</v>
      </c>
      <c r="N235" s="221" t="s">
        <v>38</v>
      </c>
      <c r="O235" s="91"/>
      <c r="P235" s="222">
        <f>O235*H235</f>
        <v>0</v>
      </c>
      <c r="Q235" s="222">
        <v>0</v>
      </c>
      <c r="R235" s="222">
        <f>Q235*H235</f>
        <v>0</v>
      </c>
      <c r="S235" s="222">
        <v>0</v>
      </c>
      <c r="T235" s="223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4" t="s">
        <v>116</v>
      </c>
      <c r="AT235" s="224" t="s">
        <v>117</v>
      </c>
      <c r="AU235" s="224" t="s">
        <v>80</v>
      </c>
      <c r="AY235" s="17" t="s">
        <v>114</v>
      </c>
      <c r="BE235" s="225">
        <f>IF(N235="základní",J235,0)</f>
        <v>0</v>
      </c>
      <c r="BF235" s="225">
        <f>IF(N235="snížená",J235,0)</f>
        <v>0</v>
      </c>
      <c r="BG235" s="225">
        <f>IF(N235="zákl. přenesená",J235,0)</f>
        <v>0</v>
      </c>
      <c r="BH235" s="225">
        <f>IF(N235="sníž. přenesená",J235,0)</f>
        <v>0</v>
      </c>
      <c r="BI235" s="225">
        <f>IF(N235="nulová",J235,0)</f>
        <v>0</v>
      </c>
      <c r="BJ235" s="17" t="s">
        <v>78</v>
      </c>
      <c r="BK235" s="225">
        <f>ROUND(I235*H235,2)</f>
        <v>0</v>
      </c>
      <c r="BL235" s="17" t="s">
        <v>116</v>
      </c>
      <c r="BM235" s="224" t="s">
        <v>309</v>
      </c>
    </row>
    <row r="236" s="2" customFormat="1" ht="24.15" customHeight="1">
      <c r="A236" s="38"/>
      <c r="B236" s="39"/>
      <c r="C236" s="212" t="s">
        <v>310</v>
      </c>
      <c r="D236" s="212" t="s">
        <v>117</v>
      </c>
      <c r="E236" s="213" t="s">
        <v>311</v>
      </c>
      <c r="F236" s="214" t="s">
        <v>312</v>
      </c>
      <c r="G236" s="215" t="s">
        <v>203</v>
      </c>
      <c r="H236" s="216">
        <v>5991.8540000000003</v>
      </c>
      <c r="I236" s="217"/>
      <c r="J236" s="218">
        <f>ROUND(I236*H236,2)</f>
        <v>0</v>
      </c>
      <c r="K236" s="219"/>
      <c r="L236" s="44"/>
      <c r="M236" s="220" t="s">
        <v>1</v>
      </c>
      <c r="N236" s="221" t="s">
        <v>38</v>
      </c>
      <c r="O236" s="91"/>
      <c r="P236" s="222">
        <f>O236*H236</f>
        <v>0</v>
      </c>
      <c r="Q236" s="222">
        <v>0</v>
      </c>
      <c r="R236" s="222">
        <f>Q236*H236</f>
        <v>0</v>
      </c>
      <c r="S236" s="222">
        <v>0</v>
      </c>
      <c r="T236" s="223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4" t="s">
        <v>116</v>
      </c>
      <c r="AT236" s="224" t="s">
        <v>117</v>
      </c>
      <c r="AU236" s="224" t="s">
        <v>80</v>
      </c>
      <c r="AY236" s="17" t="s">
        <v>114</v>
      </c>
      <c r="BE236" s="225">
        <f>IF(N236="základní",J236,0)</f>
        <v>0</v>
      </c>
      <c r="BF236" s="225">
        <f>IF(N236="snížená",J236,0)</f>
        <v>0</v>
      </c>
      <c r="BG236" s="225">
        <f>IF(N236="zákl. přenesená",J236,0)</f>
        <v>0</v>
      </c>
      <c r="BH236" s="225">
        <f>IF(N236="sníž. přenesená",J236,0)</f>
        <v>0</v>
      </c>
      <c r="BI236" s="225">
        <f>IF(N236="nulová",J236,0)</f>
        <v>0</v>
      </c>
      <c r="BJ236" s="17" t="s">
        <v>78</v>
      </c>
      <c r="BK236" s="225">
        <f>ROUND(I236*H236,2)</f>
        <v>0</v>
      </c>
      <c r="BL236" s="17" t="s">
        <v>116</v>
      </c>
      <c r="BM236" s="224" t="s">
        <v>313</v>
      </c>
    </row>
    <row r="237" s="13" customFormat="1">
      <c r="A237" s="13"/>
      <c r="B237" s="226"/>
      <c r="C237" s="227"/>
      <c r="D237" s="228" t="s">
        <v>122</v>
      </c>
      <c r="E237" s="229" t="s">
        <v>1</v>
      </c>
      <c r="F237" s="230" t="s">
        <v>314</v>
      </c>
      <c r="G237" s="227"/>
      <c r="H237" s="229" t="s">
        <v>1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122</v>
      </c>
      <c r="AU237" s="236" t="s">
        <v>80</v>
      </c>
      <c r="AV237" s="13" t="s">
        <v>78</v>
      </c>
      <c r="AW237" s="13" t="s">
        <v>30</v>
      </c>
      <c r="AX237" s="13" t="s">
        <v>73</v>
      </c>
      <c r="AY237" s="236" t="s">
        <v>114</v>
      </c>
    </row>
    <row r="238" s="14" customFormat="1">
      <c r="A238" s="14"/>
      <c r="B238" s="237"/>
      <c r="C238" s="238"/>
      <c r="D238" s="228" t="s">
        <v>122</v>
      </c>
      <c r="E238" s="239" t="s">
        <v>1</v>
      </c>
      <c r="F238" s="240" t="s">
        <v>315</v>
      </c>
      <c r="G238" s="238"/>
      <c r="H238" s="241">
        <v>5991.8540000000003</v>
      </c>
      <c r="I238" s="242"/>
      <c r="J238" s="238"/>
      <c r="K238" s="238"/>
      <c r="L238" s="243"/>
      <c r="M238" s="244"/>
      <c r="N238" s="245"/>
      <c r="O238" s="245"/>
      <c r="P238" s="245"/>
      <c r="Q238" s="245"/>
      <c r="R238" s="245"/>
      <c r="S238" s="245"/>
      <c r="T238" s="24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7" t="s">
        <v>122</v>
      </c>
      <c r="AU238" s="247" t="s">
        <v>80</v>
      </c>
      <c r="AV238" s="14" t="s">
        <v>80</v>
      </c>
      <c r="AW238" s="14" t="s">
        <v>30</v>
      </c>
      <c r="AX238" s="14" t="s">
        <v>73</v>
      </c>
      <c r="AY238" s="247" t="s">
        <v>114</v>
      </c>
    </row>
    <row r="239" s="15" customFormat="1">
      <c r="A239" s="15"/>
      <c r="B239" s="248"/>
      <c r="C239" s="249"/>
      <c r="D239" s="228" t="s">
        <v>122</v>
      </c>
      <c r="E239" s="250" t="s">
        <v>1</v>
      </c>
      <c r="F239" s="251" t="s">
        <v>125</v>
      </c>
      <c r="G239" s="249"/>
      <c r="H239" s="252">
        <v>5991.8540000000003</v>
      </c>
      <c r="I239" s="253"/>
      <c r="J239" s="249"/>
      <c r="K239" s="249"/>
      <c r="L239" s="254"/>
      <c r="M239" s="255"/>
      <c r="N239" s="256"/>
      <c r="O239" s="256"/>
      <c r="P239" s="256"/>
      <c r="Q239" s="256"/>
      <c r="R239" s="256"/>
      <c r="S239" s="256"/>
      <c r="T239" s="257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58" t="s">
        <v>122</v>
      </c>
      <c r="AU239" s="258" t="s">
        <v>80</v>
      </c>
      <c r="AV239" s="15" t="s">
        <v>116</v>
      </c>
      <c r="AW239" s="15" t="s">
        <v>30</v>
      </c>
      <c r="AX239" s="15" t="s">
        <v>78</v>
      </c>
      <c r="AY239" s="258" t="s">
        <v>114</v>
      </c>
    </row>
    <row r="240" s="12" customFormat="1" ht="22.8" customHeight="1">
      <c r="A240" s="12"/>
      <c r="B240" s="196"/>
      <c r="C240" s="197"/>
      <c r="D240" s="198" t="s">
        <v>72</v>
      </c>
      <c r="E240" s="210" t="s">
        <v>316</v>
      </c>
      <c r="F240" s="210" t="s">
        <v>317</v>
      </c>
      <c r="G240" s="197"/>
      <c r="H240" s="197"/>
      <c r="I240" s="200"/>
      <c r="J240" s="211">
        <f>BK240</f>
        <v>0</v>
      </c>
      <c r="K240" s="197"/>
      <c r="L240" s="202"/>
      <c r="M240" s="203"/>
      <c r="N240" s="204"/>
      <c r="O240" s="204"/>
      <c r="P240" s="205">
        <f>SUM(P241:P252)</f>
        <v>0</v>
      </c>
      <c r="Q240" s="204"/>
      <c r="R240" s="205">
        <f>SUM(R241:R252)</f>
        <v>0</v>
      </c>
      <c r="S240" s="204"/>
      <c r="T240" s="206">
        <f>SUM(T241:T252)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7" t="s">
        <v>78</v>
      </c>
      <c r="AT240" s="208" t="s">
        <v>72</v>
      </c>
      <c r="AU240" s="208" t="s">
        <v>78</v>
      </c>
      <c r="AY240" s="207" t="s">
        <v>114</v>
      </c>
      <c r="BK240" s="209">
        <f>SUM(BK241:BK252)</f>
        <v>0</v>
      </c>
    </row>
    <row r="241" s="2" customFormat="1" ht="33" customHeight="1">
      <c r="A241" s="38"/>
      <c r="B241" s="39"/>
      <c r="C241" s="212" t="s">
        <v>318</v>
      </c>
      <c r="D241" s="212" t="s">
        <v>117</v>
      </c>
      <c r="E241" s="213" t="s">
        <v>319</v>
      </c>
      <c r="F241" s="214" t="s">
        <v>320</v>
      </c>
      <c r="G241" s="215" t="s">
        <v>203</v>
      </c>
      <c r="H241" s="216">
        <v>1327.1900000000001</v>
      </c>
      <c r="I241" s="217"/>
      <c r="J241" s="218">
        <f>ROUND(I241*H241,2)</f>
        <v>0</v>
      </c>
      <c r="K241" s="219"/>
      <c r="L241" s="44"/>
      <c r="M241" s="220" t="s">
        <v>1</v>
      </c>
      <c r="N241" s="221" t="s">
        <v>38</v>
      </c>
      <c r="O241" s="91"/>
      <c r="P241" s="222">
        <f>O241*H241</f>
        <v>0</v>
      </c>
      <c r="Q241" s="222">
        <v>0</v>
      </c>
      <c r="R241" s="222">
        <f>Q241*H241</f>
        <v>0</v>
      </c>
      <c r="S241" s="222">
        <v>0</v>
      </c>
      <c r="T241" s="223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4" t="s">
        <v>116</v>
      </c>
      <c r="AT241" s="224" t="s">
        <v>117</v>
      </c>
      <c r="AU241" s="224" t="s">
        <v>80</v>
      </c>
      <c r="AY241" s="17" t="s">
        <v>114</v>
      </c>
      <c r="BE241" s="225">
        <f>IF(N241="základní",J241,0)</f>
        <v>0</v>
      </c>
      <c r="BF241" s="225">
        <f>IF(N241="snížená",J241,0)</f>
        <v>0</v>
      </c>
      <c r="BG241" s="225">
        <f>IF(N241="zákl. přenesená",J241,0)</f>
        <v>0</v>
      </c>
      <c r="BH241" s="225">
        <f>IF(N241="sníž. přenesená",J241,0)</f>
        <v>0</v>
      </c>
      <c r="BI241" s="225">
        <f>IF(N241="nulová",J241,0)</f>
        <v>0</v>
      </c>
      <c r="BJ241" s="17" t="s">
        <v>78</v>
      </c>
      <c r="BK241" s="225">
        <f>ROUND(I241*H241,2)</f>
        <v>0</v>
      </c>
      <c r="BL241" s="17" t="s">
        <v>116</v>
      </c>
      <c r="BM241" s="224" t="s">
        <v>321</v>
      </c>
    </row>
    <row r="242" s="13" customFormat="1">
      <c r="A242" s="13"/>
      <c r="B242" s="226"/>
      <c r="C242" s="227"/>
      <c r="D242" s="228" t="s">
        <v>122</v>
      </c>
      <c r="E242" s="229" t="s">
        <v>1</v>
      </c>
      <c r="F242" s="230" t="s">
        <v>322</v>
      </c>
      <c r="G242" s="227"/>
      <c r="H242" s="229" t="s">
        <v>1</v>
      </c>
      <c r="I242" s="231"/>
      <c r="J242" s="227"/>
      <c r="K242" s="227"/>
      <c r="L242" s="232"/>
      <c r="M242" s="233"/>
      <c r="N242" s="234"/>
      <c r="O242" s="234"/>
      <c r="P242" s="234"/>
      <c r="Q242" s="234"/>
      <c r="R242" s="234"/>
      <c r="S242" s="234"/>
      <c r="T242" s="23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6" t="s">
        <v>122</v>
      </c>
      <c r="AU242" s="236" t="s">
        <v>80</v>
      </c>
      <c r="AV242" s="13" t="s">
        <v>78</v>
      </c>
      <c r="AW242" s="13" t="s">
        <v>30</v>
      </c>
      <c r="AX242" s="13" t="s">
        <v>73</v>
      </c>
      <c r="AY242" s="236" t="s">
        <v>114</v>
      </c>
    </row>
    <row r="243" s="14" customFormat="1">
      <c r="A243" s="14"/>
      <c r="B243" s="237"/>
      <c r="C243" s="238"/>
      <c r="D243" s="228" t="s">
        <v>122</v>
      </c>
      <c r="E243" s="239" t="s">
        <v>1</v>
      </c>
      <c r="F243" s="240" t="s">
        <v>323</v>
      </c>
      <c r="G243" s="238"/>
      <c r="H243" s="241">
        <v>1327.1900000000001</v>
      </c>
      <c r="I243" s="242"/>
      <c r="J243" s="238"/>
      <c r="K243" s="238"/>
      <c r="L243" s="243"/>
      <c r="M243" s="244"/>
      <c r="N243" s="245"/>
      <c r="O243" s="245"/>
      <c r="P243" s="245"/>
      <c r="Q243" s="245"/>
      <c r="R243" s="245"/>
      <c r="S243" s="245"/>
      <c r="T243" s="24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7" t="s">
        <v>122</v>
      </c>
      <c r="AU243" s="247" t="s">
        <v>80</v>
      </c>
      <c r="AV243" s="14" t="s">
        <v>80</v>
      </c>
      <c r="AW243" s="14" t="s">
        <v>30</v>
      </c>
      <c r="AX243" s="14" t="s">
        <v>73</v>
      </c>
      <c r="AY243" s="247" t="s">
        <v>114</v>
      </c>
    </row>
    <row r="244" s="15" customFormat="1">
      <c r="A244" s="15"/>
      <c r="B244" s="248"/>
      <c r="C244" s="249"/>
      <c r="D244" s="228" t="s">
        <v>122</v>
      </c>
      <c r="E244" s="250" t="s">
        <v>1</v>
      </c>
      <c r="F244" s="251" t="s">
        <v>125</v>
      </c>
      <c r="G244" s="249"/>
      <c r="H244" s="252">
        <v>1327.1900000000001</v>
      </c>
      <c r="I244" s="253"/>
      <c r="J244" s="249"/>
      <c r="K244" s="249"/>
      <c r="L244" s="254"/>
      <c r="M244" s="255"/>
      <c r="N244" s="256"/>
      <c r="O244" s="256"/>
      <c r="P244" s="256"/>
      <c r="Q244" s="256"/>
      <c r="R244" s="256"/>
      <c r="S244" s="256"/>
      <c r="T244" s="257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58" t="s">
        <v>122</v>
      </c>
      <c r="AU244" s="258" t="s">
        <v>80</v>
      </c>
      <c r="AV244" s="15" t="s">
        <v>116</v>
      </c>
      <c r="AW244" s="15" t="s">
        <v>30</v>
      </c>
      <c r="AX244" s="15" t="s">
        <v>78</v>
      </c>
      <c r="AY244" s="258" t="s">
        <v>114</v>
      </c>
    </row>
    <row r="245" s="2" customFormat="1" ht="24.15" customHeight="1">
      <c r="A245" s="38"/>
      <c r="B245" s="39"/>
      <c r="C245" s="212" t="s">
        <v>324</v>
      </c>
      <c r="D245" s="212" t="s">
        <v>117</v>
      </c>
      <c r="E245" s="213" t="s">
        <v>325</v>
      </c>
      <c r="F245" s="214" t="s">
        <v>326</v>
      </c>
      <c r="G245" s="215" t="s">
        <v>203</v>
      </c>
      <c r="H245" s="216">
        <v>44.770000000000003</v>
      </c>
      <c r="I245" s="217"/>
      <c r="J245" s="218">
        <f>ROUND(I245*H245,2)</f>
        <v>0</v>
      </c>
      <c r="K245" s="219"/>
      <c r="L245" s="44"/>
      <c r="M245" s="220" t="s">
        <v>1</v>
      </c>
      <c r="N245" s="221" t="s">
        <v>38</v>
      </c>
      <c r="O245" s="91"/>
      <c r="P245" s="222">
        <f>O245*H245</f>
        <v>0</v>
      </c>
      <c r="Q245" s="222">
        <v>0</v>
      </c>
      <c r="R245" s="222">
        <f>Q245*H245</f>
        <v>0</v>
      </c>
      <c r="S245" s="222">
        <v>0</v>
      </c>
      <c r="T245" s="223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4" t="s">
        <v>116</v>
      </c>
      <c r="AT245" s="224" t="s">
        <v>117</v>
      </c>
      <c r="AU245" s="224" t="s">
        <v>80</v>
      </c>
      <c r="AY245" s="17" t="s">
        <v>114</v>
      </c>
      <c r="BE245" s="225">
        <f>IF(N245="základní",J245,0)</f>
        <v>0</v>
      </c>
      <c r="BF245" s="225">
        <f>IF(N245="snížená",J245,0)</f>
        <v>0</v>
      </c>
      <c r="BG245" s="225">
        <f>IF(N245="zákl. přenesená",J245,0)</f>
        <v>0</v>
      </c>
      <c r="BH245" s="225">
        <f>IF(N245="sníž. přenesená",J245,0)</f>
        <v>0</v>
      </c>
      <c r="BI245" s="225">
        <f>IF(N245="nulová",J245,0)</f>
        <v>0</v>
      </c>
      <c r="BJ245" s="17" t="s">
        <v>78</v>
      </c>
      <c r="BK245" s="225">
        <f>ROUND(I245*H245,2)</f>
        <v>0</v>
      </c>
      <c r="BL245" s="17" t="s">
        <v>116</v>
      </c>
      <c r="BM245" s="224" t="s">
        <v>327</v>
      </c>
    </row>
    <row r="246" s="13" customFormat="1">
      <c r="A246" s="13"/>
      <c r="B246" s="226"/>
      <c r="C246" s="227"/>
      <c r="D246" s="228" t="s">
        <v>122</v>
      </c>
      <c r="E246" s="229" t="s">
        <v>1</v>
      </c>
      <c r="F246" s="230" t="s">
        <v>328</v>
      </c>
      <c r="G246" s="227"/>
      <c r="H246" s="229" t="s">
        <v>1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122</v>
      </c>
      <c r="AU246" s="236" t="s">
        <v>80</v>
      </c>
      <c r="AV246" s="13" t="s">
        <v>78</v>
      </c>
      <c r="AW246" s="13" t="s">
        <v>30</v>
      </c>
      <c r="AX246" s="13" t="s">
        <v>73</v>
      </c>
      <c r="AY246" s="236" t="s">
        <v>114</v>
      </c>
    </row>
    <row r="247" s="14" customFormat="1">
      <c r="A247" s="14"/>
      <c r="B247" s="237"/>
      <c r="C247" s="238"/>
      <c r="D247" s="228" t="s">
        <v>122</v>
      </c>
      <c r="E247" s="239" t="s">
        <v>1</v>
      </c>
      <c r="F247" s="240" t="s">
        <v>329</v>
      </c>
      <c r="G247" s="238"/>
      <c r="H247" s="241">
        <v>44.770000000000003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7" t="s">
        <v>122</v>
      </c>
      <c r="AU247" s="247" t="s">
        <v>80</v>
      </c>
      <c r="AV247" s="14" t="s">
        <v>80</v>
      </c>
      <c r="AW247" s="14" t="s">
        <v>30</v>
      </c>
      <c r="AX247" s="14" t="s">
        <v>73</v>
      </c>
      <c r="AY247" s="247" t="s">
        <v>114</v>
      </c>
    </row>
    <row r="248" s="15" customFormat="1">
      <c r="A248" s="15"/>
      <c r="B248" s="248"/>
      <c r="C248" s="249"/>
      <c r="D248" s="228" t="s">
        <v>122</v>
      </c>
      <c r="E248" s="250" t="s">
        <v>1</v>
      </c>
      <c r="F248" s="251" t="s">
        <v>125</v>
      </c>
      <c r="G248" s="249"/>
      <c r="H248" s="252">
        <v>44.770000000000003</v>
      </c>
      <c r="I248" s="253"/>
      <c r="J248" s="249"/>
      <c r="K248" s="249"/>
      <c r="L248" s="254"/>
      <c r="M248" s="255"/>
      <c r="N248" s="256"/>
      <c r="O248" s="256"/>
      <c r="P248" s="256"/>
      <c r="Q248" s="256"/>
      <c r="R248" s="256"/>
      <c r="S248" s="256"/>
      <c r="T248" s="257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58" t="s">
        <v>122</v>
      </c>
      <c r="AU248" s="258" t="s">
        <v>80</v>
      </c>
      <c r="AV248" s="15" t="s">
        <v>116</v>
      </c>
      <c r="AW248" s="15" t="s">
        <v>30</v>
      </c>
      <c r="AX248" s="15" t="s">
        <v>78</v>
      </c>
      <c r="AY248" s="258" t="s">
        <v>114</v>
      </c>
    </row>
    <row r="249" s="2" customFormat="1" ht="24.15" customHeight="1">
      <c r="A249" s="38"/>
      <c r="B249" s="39"/>
      <c r="C249" s="212" t="s">
        <v>330</v>
      </c>
      <c r="D249" s="212" t="s">
        <v>117</v>
      </c>
      <c r="E249" s="213" t="s">
        <v>331</v>
      </c>
      <c r="F249" s="214" t="s">
        <v>332</v>
      </c>
      <c r="G249" s="215" t="s">
        <v>203</v>
      </c>
      <c r="H249" s="216">
        <v>19.416</v>
      </c>
      <c r="I249" s="217"/>
      <c r="J249" s="218">
        <f>ROUND(I249*H249,2)</f>
        <v>0</v>
      </c>
      <c r="K249" s="219"/>
      <c r="L249" s="44"/>
      <c r="M249" s="220" t="s">
        <v>1</v>
      </c>
      <c r="N249" s="221" t="s">
        <v>38</v>
      </c>
      <c r="O249" s="91"/>
      <c r="P249" s="222">
        <f>O249*H249</f>
        <v>0</v>
      </c>
      <c r="Q249" s="222">
        <v>0</v>
      </c>
      <c r="R249" s="222">
        <f>Q249*H249</f>
        <v>0</v>
      </c>
      <c r="S249" s="222">
        <v>0</v>
      </c>
      <c r="T249" s="223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4" t="s">
        <v>116</v>
      </c>
      <c r="AT249" s="224" t="s">
        <v>117</v>
      </c>
      <c r="AU249" s="224" t="s">
        <v>80</v>
      </c>
      <c r="AY249" s="17" t="s">
        <v>114</v>
      </c>
      <c r="BE249" s="225">
        <f>IF(N249="základní",J249,0)</f>
        <v>0</v>
      </c>
      <c r="BF249" s="225">
        <f>IF(N249="snížená",J249,0)</f>
        <v>0</v>
      </c>
      <c r="BG249" s="225">
        <f>IF(N249="zákl. přenesená",J249,0)</f>
        <v>0</v>
      </c>
      <c r="BH249" s="225">
        <f>IF(N249="sníž. přenesená",J249,0)</f>
        <v>0</v>
      </c>
      <c r="BI249" s="225">
        <f>IF(N249="nulová",J249,0)</f>
        <v>0</v>
      </c>
      <c r="BJ249" s="17" t="s">
        <v>78</v>
      </c>
      <c r="BK249" s="225">
        <f>ROUND(I249*H249,2)</f>
        <v>0</v>
      </c>
      <c r="BL249" s="17" t="s">
        <v>116</v>
      </c>
      <c r="BM249" s="224" t="s">
        <v>333</v>
      </c>
    </row>
    <row r="250" s="13" customFormat="1">
      <c r="A250" s="13"/>
      <c r="B250" s="226"/>
      <c r="C250" s="227"/>
      <c r="D250" s="228" t="s">
        <v>122</v>
      </c>
      <c r="E250" s="229" t="s">
        <v>1</v>
      </c>
      <c r="F250" s="230" t="s">
        <v>334</v>
      </c>
      <c r="G250" s="227"/>
      <c r="H250" s="229" t="s">
        <v>1</v>
      </c>
      <c r="I250" s="231"/>
      <c r="J250" s="227"/>
      <c r="K250" s="227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122</v>
      </c>
      <c r="AU250" s="236" t="s">
        <v>80</v>
      </c>
      <c r="AV250" s="13" t="s">
        <v>78</v>
      </c>
      <c r="AW250" s="13" t="s">
        <v>30</v>
      </c>
      <c r="AX250" s="13" t="s">
        <v>73</v>
      </c>
      <c r="AY250" s="236" t="s">
        <v>114</v>
      </c>
    </row>
    <row r="251" s="14" customFormat="1">
      <c r="A251" s="14"/>
      <c r="B251" s="237"/>
      <c r="C251" s="238"/>
      <c r="D251" s="228" t="s">
        <v>122</v>
      </c>
      <c r="E251" s="239" t="s">
        <v>1</v>
      </c>
      <c r="F251" s="240" t="s">
        <v>335</v>
      </c>
      <c r="G251" s="238"/>
      <c r="H251" s="241">
        <v>19.416</v>
      </c>
      <c r="I251" s="242"/>
      <c r="J251" s="238"/>
      <c r="K251" s="238"/>
      <c r="L251" s="243"/>
      <c r="M251" s="244"/>
      <c r="N251" s="245"/>
      <c r="O251" s="245"/>
      <c r="P251" s="245"/>
      <c r="Q251" s="245"/>
      <c r="R251" s="245"/>
      <c r="S251" s="245"/>
      <c r="T251" s="24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7" t="s">
        <v>122</v>
      </c>
      <c r="AU251" s="247" t="s">
        <v>80</v>
      </c>
      <c r="AV251" s="14" t="s">
        <v>80</v>
      </c>
      <c r="AW251" s="14" t="s">
        <v>30</v>
      </c>
      <c r="AX251" s="14" t="s">
        <v>73</v>
      </c>
      <c r="AY251" s="247" t="s">
        <v>114</v>
      </c>
    </row>
    <row r="252" s="15" customFormat="1">
      <c r="A252" s="15"/>
      <c r="B252" s="248"/>
      <c r="C252" s="249"/>
      <c r="D252" s="228" t="s">
        <v>122</v>
      </c>
      <c r="E252" s="250" t="s">
        <v>1</v>
      </c>
      <c r="F252" s="251" t="s">
        <v>125</v>
      </c>
      <c r="G252" s="249"/>
      <c r="H252" s="252">
        <v>19.416</v>
      </c>
      <c r="I252" s="253"/>
      <c r="J252" s="249"/>
      <c r="K252" s="249"/>
      <c r="L252" s="254"/>
      <c r="M252" s="255"/>
      <c r="N252" s="256"/>
      <c r="O252" s="256"/>
      <c r="P252" s="256"/>
      <c r="Q252" s="256"/>
      <c r="R252" s="256"/>
      <c r="S252" s="256"/>
      <c r="T252" s="257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58" t="s">
        <v>122</v>
      </c>
      <c r="AU252" s="258" t="s">
        <v>80</v>
      </c>
      <c r="AV252" s="15" t="s">
        <v>116</v>
      </c>
      <c r="AW252" s="15" t="s">
        <v>30</v>
      </c>
      <c r="AX252" s="15" t="s">
        <v>78</v>
      </c>
      <c r="AY252" s="258" t="s">
        <v>114</v>
      </c>
    </row>
    <row r="253" s="12" customFormat="1" ht="25.92" customHeight="1">
      <c r="A253" s="12"/>
      <c r="B253" s="196"/>
      <c r="C253" s="197"/>
      <c r="D253" s="198" t="s">
        <v>72</v>
      </c>
      <c r="E253" s="199" t="s">
        <v>336</v>
      </c>
      <c r="F253" s="199" t="s">
        <v>337</v>
      </c>
      <c r="G253" s="197"/>
      <c r="H253" s="197"/>
      <c r="I253" s="200"/>
      <c r="J253" s="201">
        <f>BK253</f>
        <v>0</v>
      </c>
      <c r="K253" s="197"/>
      <c r="L253" s="202"/>
      <c r="M253" s="203"/>
      <c r="N253" s="204"/>
      <c r="O253" s="204"/>
      <c r="P253" s="205">
        <f>P254</f>
        <v>0</v>
      </c>
      <c r="Q253" s="204"/>
      <c r="R253" s="205">
        <f>R254</f>
        <v>0</v>
      </c>
      <c r="S253" s="204"/>
      <c r="T253" s="206">
        <f>T254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07" t="s">
        <v>116</v>
      </c>
      <c r="AT253" s="208" t="s">
        <v>72</v>
      </c>
      <c r="AU253" s="208" t="s">
        <v>73</v>
      </c>
      <c r="AY253" s="207" t="s">
        <v>114</v>
      </c>
      <c r="BK253" s="209">
        <f>BK254</f>
        <v>0</v>
      </c>
    </row>
    <row r="254" s="12" customFormat="1" ht="22.8" customHeight="1">
      <c r="A254" s="12"/>
      <c r="B254" s="196"/>
      <c r="C254" s="197"/>
      <c r="D254" s="198" t="s">
        <v>72</v>
      </c>
      <c r="E254" s="210" t="s">
        <v>338</v>
      </c>
      <c r="F254" s="210" t="s">
        <v>339</v>
      </c>
      <c r="G254" s="197"/>
      <c r="H254" s="197"/>
      <c r="I254" s="200"/>
      <c r="J254" s="211">
        <f>BK254</f>
        <v>0</v>
      </c>
      <c r="K254" s="197"/>
      <c r="L254" s="202"/>
      <c r="M254" s="203"/>
      <c r="N254" s="204"/>
      <c r="O254" s="204"/>
      <c r="P254" s="205">
        <f>P255</f>
        <v>0</v>
      </c>
      <c r="Q254" s="204"/>
      <c r="R254" s="205">
        <f>R255</f>
        <v>0</v>
      </c>
      <c r="S254" s="204"/>
      <c r="T254" s="206">
        <f>T255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7" t="s">
        <v>116</v>
      </c>
      <c r="AT254" s="208" t="s">
        <v>72</v>
      </c>
      <c r="AU254" s="208" t="s">
        <v>78</v>
      </c>
      <c r="AY254" s="207" t="s">
        <v>114</v>
      </c>
      <c r="BK254" s="209">
        <f>BK255</f>
        <v>0</v>
      </c>
    </row>
    <row r="255" s="2" customFormat="1" ht="16.5" customHeight="1">
      <c r="A255" s="38"/>
      <c r="B255" s="39"/>
      <c r="C255" s="212" t="s">
        <v>340</v>
      </c>
      <c r="D255" s="212" t="s">
        <v>117</v>
      </c>
      <c r="E255" s="213" t="s">
        <v>341</v>
      </c>
      <c r="F255" s="214" t="s">
        <v>342</v>
      </c>
      <c r="G255" s="215" t="s">
        <v>276</v>
      </c>
      <c r="H255" s="216">
        <v>6</v>
      </c>
      <c r="I255" s="217"/>
      <c r="J255" s="218">
        <f>ROUND(I255*H255,2)</f>
        <v>0</v>
      </c>
      <c r="K255" s="219"/>
      <c r="L255" s="44"/>
      <c r="M255" s="220" t="s">
        <v>1</v>
      </c>
      <c r="N255" s="221" t="s">
        <v>38</v>
      </c>
      <c r="O255" s="91"/>
      <c r="P255" s="222">
        <f>O255*H255</f>
        <v>0</v>
      </c>
      <c r="Q255" s="222">
        <v>0</v>
      </c>
      <c r="R255" s="222">
        <f>Q255*H255</f>
        <v>0</v>
      </c>
      <c r="S255" s="222">
        <v>0</v>
      </c>
      <c r="T255" s="223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4" t="s">
        <v>343</v>
      </c>
      <c r="AT255" s="224" t="s">
        <v>117</v>
      </c>
      <c r="AU255" s="224" t="s">
        <v>80</v>
      </c>
      <c r="AY255" s="17" t="s">
        <v>114</v>
      </c>
      <c r="BE255" s="225">
        <f>IF(N255="základní",J255,0)</f>
        <v>0</v>
      </c>
      <c r="BF255" s="225">
        <f>IF(N255="snížená",J255,0)</f>
        <v>0</v>
      </c>
      <c r="BG255" s="225">
        <f>IF(N255="zákl. přenesená",J255,0)</f>
        <v>0</v>
      </c>
      <c r="BH255" s="225">
        <f>IF(N255="sníž. přenesená",J255,0)</f>
        <v>0</v>
      </c>
      <c r="BI255" s="225">
        <f>IF(N255="nulová",J255,0)</f>
        <v>0</v>
      </c>
      <c r="BJ255" s="17" t="s">
        <v>78</v>
      </c>
      <c r="BK255" s="225">
        <f>ROUND(I255*H255,2)</f>
        <v>0</v>
      </c>
      <c r="BL255" s="17" t="s">
        <v>343</v>
      </c>
      <c r="BM255" s="224" t="s">
        <v>344</v>
      </c>
    </row>
    <row r="256" s="12" customFormat="1" ht="25.92" customHeight="1">
      <c r="A256" s="12"/>
      <c r="B256" s="196"/>
      <c r="C256" s="197"/>
      <c r="D256" s="198" t="s">
        <v>72</v>
      </c>
      <c r="E256" s="199" t="s">
        <v>345</v>
      </c>
      <c r="F256" s="199" t="s">
        <v>346</v>
      </c>
      <c r="G256" s="197"/>
      <c r="H256" s="197"/>
      <c r="I256" s="200"/>
      <c r="J256" s="201">
        <f>BK256</f>
        <v>0</v>
      </c>
      <c r="K256" s="197"/>
      <c r="L256" s="202"/>
      <c r="M256" s="203"/>
      <c r="N256" s="204"/>
      <c r="O256" s="204"/>
      <c r="P256" s="205">
        <f>P257</f>
        <v>0</v>
      </c>
      <c r="Q256" s="204"/>
      <c r="R256" s="205">
        <f>R257</f>
        <v>0</v>
      </c>
      <c r="S256" s="204"/>
      <c r="T256" s="206">
        <f>T257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7" t="s">
        <v>130</v>
      </c>
      <c r="AT256" s="208" t="s">
        <v>72</v>
      </c>
      <c r="AU256" s="208" t="s">
        <v>73</v>
      </c>
      <c r="AY256" s="207" t="s">
        <v>114</v>
      </c>
      <c r="BK256" s="209">
        <f>BK257</f>
        <v>0</v>
      </c>
    </row>
    <row r="257" s="12" customFormat="1" ht="22.8" customHeight="1">
      <c r="A257" s="12"/>
      <c r="B257" s="196"/>
      <c r="C257" s="197"/>
      <c r="D257" s="198" t="s">
        <v>72</v>
      </c>
      <c r="E257" s="210" t="s">
        <v>347</v>
      </c>
      <c r="F257" s="210" t="s">
        <v>348</v>
      </c>
      <c r="G257" s="197"/>
      <c r="H257" s="197"/>
      <c r="I257" s="200"/>
      <c r="J257" s="211">
        <f>BK257</f>
        <v>0</v>
      </c>
      <c r="K257" s="197"/>
      <c r="L257" s="202"/>
      <c r="M257" s="203"/>
      <c r="N257" s="204"/>
      <c r="O257" s="204"/>
      <c r="P257" s="205">
        <f>P258</f>
        <v>0</v>
      </c>
      <c r="Q257" s="204"/>
      <c r="R257" s="205">
        <f>R258</f>
        <v>0</v>
      </c>
      <c r="S257" s="204"/>
      <c r="T257" s="206">
        <f>T258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07" t="s">
        <v>130</v>
      </c>
      <c r="AT257" s="208" t="s">
        <v>72</v>
      </c>
      <c r="AU257" s="208" t="s">
        <v>78</v>
      </c>
      <c r="AY257" s="207" t="s">
        <v>114</v>
      </c>
      <c r="BK257" s="209">
        <f>BK258</f>
        <v>0</v>
      </c>
    </row>
    <row r="258" s="2" customFormat="1" ht="16.5" customHeight="1">
      <c r="A258" s="38"/>
      <c r="B258" s="39"/>
      <c r="C258" s="212" t="s">
        <v>349</v>
      </c>
      <c r="D258" s="212" t="s">
        <v>117</v>
      </c>
      <c r="E258" s="213" t="s">
        <v>350</v>
      </c>
      <c r="F258" s="214" t="s">
        <v>351</v>
      </c>
      <c r="G258" s="215" t="s">
        <v>352</v>
      </c>
      <c r="H258" s="216">
        <v>1</v>
      </c>
      <c r="I258" s="217"/>
      <c r="J258" s="218">
        <f>ROUND(I258*H258,2)</f>
        <v>0</v>
      </c>
      <c r="K258" s="219"/>
      <c r="L258" s="44"/>
      <c r="M258" s="270" t="s">
        <v>1</v>
      </c>
      <c r="N258" s="271" t="s">
        <v>38</v>
      </c>
      <c r="O258" s="272"/>
      <c r="P258" s="273">
        <f>O258*H258</f>
        <v>0</v>
      </c>
      <c r="Q258" s="273">
        <v>0</v>
      </c>
      <c r="R258" s="273">
        <f>Q258*H258</f>
        <v>0</v>
      </c>
      <c r="S258" s="273">
        <v>0</v>
      </c>
      <c r="T258" s="274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4" t="s">
        <v>353</v>
      </c>
      <c r="AT258" s="224" t="s">
        <v>117</v>
      </c>
      <c r="AU258" s="224" t="s">
        <v>80</v>
      </c>
      <c r="AY258" s="17" t="s">
        <v>114</v>
      </c>
      <c r="BE258" s="225">
        <f>IF(N258="základní",J258,0)</f>
        <v>0</v>
      </c>
      <c r="BF258" s="225">
        <f>IF(N258="snížená",J258,0)</f>
        <v>0</v>
      </c>
      <c r="BG258" s="225">
        <f>IF(N258="zákl. přenesená",J258,0)</f>
        <v>0</v>
      </c>
      <c r="BH258" s="225">
        <f>IF(N258="sníž. přenesená",J258,0)</f>
        <v>0</v>
      </c>
      <c r="BI258" s="225">
        <f>IF(N258="nulová",J258,0)</f>
        <v>0</v>
      </c>
      <c r="BJ258" s="17" t="s">
        <v>78</v>
      </c>
      <c r="BK258" s="225">
        <f>ROUND(I258*H258,2)</f>
        <v>0</v>
      </c>
      <c r="BL258" s="17" t="s">
        <v>353</v>
      </c>
      <c r="BM258" s="224" t="s">
        <v>354</v>
      </c>
    </row>
    <row r="259" s="2" customFormat="1" ht="6.96" customHeight="1">
      <c r="A259" s="38"/>
      <c r="B259" s="66"/>
      <c r="C259" s="67"/>
      <c r="D259" s="67"/>
      <c r="E259" s="67"/>
      <c r="F259" s="67"/>
      <c r="G259" s="67"/>
      <c r="H259" s="67"/>
      <c r="I259" s="67"/>
      <c r="J259" s="67"/>
      <c r="K259" s="67"/>
      <c r="L259" s="44"/>
      <c r="M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</row>
  </sheetData>
  <sheetProtection sheet="1" autoFilter="0" formatColumns="0" formatRows="0" objects="1" scenarios="1" spinCount="100000" saltValue="Q8k3AlEVjcfixk2tu+k8/ORYRa+YKUXJHof1sHNs/gxEN4KPkNGXAkLhpgG/7s3Ntz/63Wjk19mP2kVVQTDHtQ==" hashValue="QTZA2CF3s0JOH3nrVREYNrCkVvQIUbs/ci8HbEGWJ2esnGzigN+q7MrJBULECBvzeW8LU86zmIvEUs53PuESJQ==" algorithmName="SHA-512" password="CC35"/>
  <autoFilter ref="C123:K258"/>
  <mergeCells count="6">
    <mergeCell ref="E7:H7"/>
    <mergeCell ref="E16:H16"/>
    <mergeCell ref="E25:H25"/>
    <mergeCell ref="E85:H85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CSK-Invest, s.r.o. Marek Kawulok</dc:creator>
  <cp:lastModifiedBy>CSK-Invest, s.r.o. Marek Kawulok</cp:lastModifiedBy>
  <dcterms:created xsi:type="dcterms:W3CDTF">2024-02-20T05:52:56Z</dcterms:created>
  <dcterms:modified xsi:type="dcterms:W3CDTF">2024-02-20T05:52:59Z</dcterms:modified>
</cp:coreProperties>
</file>