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ka\Desktop\C2PECAP\08 Komunikace Chodury\ROZPOČTY ATUALIZACE CÚ\"/>
    </mc:Choice>
  </mc:AlternateContent>
  <xr:revisionPtr revIDLastSave="0" documentId="13_ncr:1_{445F1EB9-E250-43D1-83F3-F35FFEF3218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101 1 Pol" sheetId="12" r:id="rId4"/>
    <sheet name="SO 101 VRN Pol" sheetId="13" r:id="rId5"/>
  </sheets>
  <externalReferences>
    <externalReference r:id="rId6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101 1 Pol'!$1:$7</definedName>
    <definedName name="_xlnm.Print_Titles" localSheetId="4">'SO 101 VRN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101 1 Pol'!$A$1:$Y$157</definedName>
    <definedName name="_xlnm.Print_Area" localSheetId="4">'SO 101 VRN Pol'!$A$1:$Y$38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I55" i="1"/>
  <c r="I54" i="1"/>
  <c r="G42" i="1"/>
  <c r="F42" i="1"/>
  <c r="G41" i="1"/>
  <c r="F41" i="1"/>
  <c r="G40" i="1"/>
  <c r="F40" i="1"/>
  <c r="G39" i="1"/>
  <c r="F39" i="1"/>
  <c r="G28" i="13"/>
  <c r="BA24" i="13"/>
  <c r="BA22" i="13"/>
  <c r="BA20" i="13"/>
  <c r="BA18" i="13"/>
  <c r="BA16" i="13"/>
  <c r="BA10" i="13"/>
  <c r="G8" i="13"/>
  <c r="G9" i="13"/>
  <c r="M9" i="13" s="1"/>
  <c r="M8" i="13" s="1"/>
  <c r="I9" i="13"/>
  <c r="I8" i="13" s="1"/>
  <c r="K9" i="13"/>
  <c r="K8" i="13" s="1"/>
  <c r="O9" i="13"/>
  <c r="O8" i="13" s="1"/>
  <c r="Q9" i="13"/>
  <c r="Q8" i="13" s="1"/>
  <c r="V9" i="13"/>
  <c r="V8" i="13" s="1"/>
  <c r="G11" i="13"/>
  <c r="I11" i="13"/>
  <c r="K11" i="13"/>
  <c r="M11" i="13"/>
  <c r="O11" i="13"/>
  <c r="Q11" i="13"/>
  <c r="V11" i="13"/>
  <c r="G14" i="13"/>
  <c r="I14" i="13"/>
  <c r="I13" i="13" s="1"/>
  <c r="K14" i="13"/>
  <c r="K13" i="13" s="1"/>
  <c r="M14" i="13"/>
  <c r="O14" i="13"/>
  <c r="O13" i="13" s="1"/>
  <c r="Q14" i="13"/>
  <c r="Q13" i="13" s="1"/>
  <c r="V14" i="13"/>
  <c r="V13" i="13" s="1"/>
  <c r="G15" i="13"/>
  <c r="I15" i="13"/>
  <c r="K15" i="13"/>
  <c r="M15" i="13"/>
  <c r="O15" i="13"/>
  <c r="Q15" i="13"/>
  <c r="V15" i="13"/>
  <c r="G17" i="13"/>
  <c r="I17" i="13"/>
  <c r="K17" i="13"/>
  <c r="M17" i="13"/>
  <c r="O17" i="13"/>
  <c r="Q17" i="13"/>
  <c r="V17" i="13"/>
  <c r="G19" i="13"/>
  <c r="M19" i="13" s="1"/>
  <c r="I19" i="13"/>
  <c r="K19" i="13"/>
  <c r="O19" i="13"/>
  <c r="Q19" i="13"/>
  <c r="V19" i="13"/>
  <c r="G21" i="13"/>
  <c r="M21" i="13" s="1"/>
  <c r="I21" i="13"/>
  <c r="K21" i="13"/>
  <c r="O21" i="13"/>
  <c r="Q21" i="13"/>
  <c r="V21" i="13"/>
  <c r="G23" i="13"/>
  <c r="M23" i="13" s="1"/>
  <c r="I23" i="13"/>
  <c r="K23" i="13"/>
  <c r="O23" i="13"/>
  <c r="Q23" i="13"/>
  <c r="V23" i="13"/>
  <c r="G25" i="13"/>
  <c r="I25" i="13"/>
  <c r="K25" i="13"/>
  <c r="M25" i="13"/>
  <c r="O25" i="13"/>
  <c r="Q25" i="13"/>
  <c r="V25" i="13"/>
  <c r="G26" i="13"/>
  <c r="M26" i="13" s="1"/>
  <c r="I26" i="13"/>
  <c r="K26" i="13"/>
  <c r="O26" i="13"/>
  <c r="Q26" i="13"/>
  <c r="V26" i="13"/>
  <c r="AE28" i="13"/>
  <c r="AF28" i="13"/>
  <c r="G147" i="12"/>
  <c r="BA132" i="12"/>
  <c r="BA102" i="12"/>
  <c r="G9" i="12"/>
  <c r="M9" i="12" s="1"/>
  <c r="I9" i="12"/>
  <c r="I8" i="12" s="1"/>
  <c r="K9" i="12"/>
  <c r="K8" i="12" s="1"/>
  <c r="O9" i="12"/>
  <c r="O8" i="12" s="1"/>
  <c r="Q9" i="12"/>
  <c r="Q8" i="12" s="1"/>
  <c r="V9" i="12"/>
  <c r="V8" i="12" s="1"/>
  <c r="G11" i="12"/>
  <c r="M11" i="12" s="1"/>
  <c r="I11" i="12"/>
  <c r="K11" i="12"/>
  <c r="O11" i="12"/>
  <c r="Q11" i="12"/>
  <c r="V11" i="12"/>
  <c r="G16" i="12"/>
  <c r="I16" i="12"/>
  <c r="K16" i="12"/>
  <c r="M16" i="12"/>
  <c r="O16" i="12"/>
  <c r="Q16" i="12"/>
  <c r="V16" i="12"/>
  <c r="G17" i="12"/>
  <c r="M17" i="12" s="1"/>
  <c r="I17" i="12"/>
  <c r="K17" i="12"/>
  <c r="O17" i="12"/>
  <c r="Q17" i="12"/>
  <c r="V17" i="12"/>
  <c r="G19" i="12"/>
  <c r="I19" i="12"/>
  <c r="K19" i="12"/>
  <c r="M19" i="12"/>
  <c r="O19" i="12"/>
  <c r="Q19" i="12"/>
  <c r="V19" i="12"/>
  <c r="G25" i="12"/>
  <c r="I25" i="12"/>
  <c r="K25" i="12"/>
  <c r="M25" i="12"/>
  <c r="O25" i="12"/>
  <c r="Q25" i="12"/>
  <c r="V25" i="12"/>
  <c r="G27" i="12"/>
  <c r="I27" i="12"/>
  <c r="K27" i="12"/>
  <c r="M27" i="12"/>
  <c r="O27" i="12"/>
  <c r="Q27" i="12"/>
  <c r="V27" i="12"/>
  <c r="G28" i="12"/>
  <c r="G8" i="12" s="1"/>
  <c r="I28" i="12"/>
  <c r="K28" i="12"/>
  <c r="O28" i="12"/>
  <c r="Q28" i="12"/>
  <c r="V28" i="12"/>
  <c r="G30" i="12"/>
  <c r="M30" i="12" s="1"/>
  <c r="I30" i="12"/>
  <c r="K30" i="12"/>
  <c r="O30" i="12"/>
  <c r="Q30" i="12"/>
  <c r="V30" i="12"/>
  <c r="G36" i="12"/>
  <c r="M36" i="12" s="1"/>
  <c r="I36" i="12"/>
  <c r="K36" i="12"/>
  <c r="O36" i="12"/>
  <c r="Q36" i="12"/>
  <c r="V36" i="12"/>
  <c r="G42" i="12"/>
  <c r="I42" i="12"/>
  <c r="K42" i="12"/>
  <c r="M42" i="12"/>
  <c r="O42" i="12"/>
  <c r="Q42" i="12"/>
  <c r="V42" i="12"/>
  <c r="G44" i="12"/>
  <c r="I44" i="12"/>
  <c r="K44" i="12"/>
  <c r="M44" i="12"/>
  <c r="O44" i="12"/>
  <c r="Q44" i="12"/>
  <c r="V44" i="12"/>
  <c r="G46" i="12"/>
  <c r="I46" i="12"/>
  <c r="K46" i="12"/>
  <c r="M46" i="12"/>
  <c r="O46" i="12"/>
  <c r="Q46" i="12"/>
  <c r="V46" i="12"/>
  <c r="G50" i="12"/>
  <c r="I50" i="12"/>
  <c r="K50" i="12"/>
  <c r="M50" i="12"/>
  <c r="O50" i="12"/>
  <c r="Q50" i="12"/>
  <c r="V50" i="12"/>
  <c r="G51" i="12"/>
  <c r="I51" i="12"/>
  <c r="K51" i="12"/>
  <c r="M51" i="12"/>
  <c r="O51" i="12"/>
  <c r="Q51" i="12"/>
  <c r="V51" i="12"/>
  <c r="G52" i="12"/>
  <c r="M52" i="12" s="1"/>
  <c r="I52" i="12"/>
  <c r="K52" i="12"/>
  <c r="O52" i="12"/>
  <c r="Q52" i="12"/>
  <c r="V52" i="12"/>
  <c r="G55" i="12"/>
  <c r="M55" i="12" s="1"/>
  <c r="I55" i="12"/>
  <c r="K55" i="12"/>
  <c r="O55" i="12"/>
  <c r="Q55" i="12"/>
  <c r="V55" i="12"/>
  <c r="G57" i="12"/>
  <c r="M57" i="12" s="1"/>
  <c r="I57" i="12"/>
  <c r="K57" i="12"/>
  <c r="O57" i="12"/>
  <c r="Q57" i="12"/>
  <c r="V57" i="12"/>
  <c r="G58" i="12"/>
  <c r="I58" i="12"/>
  <c r="K58" i="12"/>
  <c r="M58" i="12"/>
  <c r="O58" i="12"/>
  <c r="Q58" i="12"/>
  <c r="V58" i="12"/>
  <c r="G59" i="12"/>
  <c r="I59" i="12"/>
  <c r="K59" i="12"/>
  <c r="M59" i="12"/>
  <c r="O59" i="12"/>
  <c r="Q59" i="12"/>
  <c r="V59" i="12"/>
  <c r="G62" i="12"/>
  <c r="I62" i="12"/>
  <c r="K62" i="12"/>
  <c r="M62" i="12"/>
  <c r="O62" i="12"/>
  <c r="Q62" i="12"/>
  <c r="V62" i="12"/>
  <c r="G64" i="12"/>
  <c r="I64" i="12"/>
  <c r="K64" i="12"/>
  <c r="M64" i="12"/>
  <c r="O64" i="12"/>
  <c r="Q64" i="12"/>
  <c r="V64" i="12"/>
  <c r="G65" i="12"/>
  <c r="I65" i="12"/>
  <c r="K65" i="12"/>
  <c r="M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8" i="12"/>
  <c r="M68" i="12" s="1"/>
  <c r="I68" i="12"/>
  <c r="K68" i="12"/>
  <c r="O68" i="12"/>
  <c r="Q68" i="12"/>
  <c r="V68" i="12"/>
  <c r="G70" i="12"/>
  <c r="I70" i="12"/>
  <c r="K70" i="12"/>
  <c r="M70" i="12"/>
  <c r="O70" i="12"/>
  <c r="Q70" i="12"/>
  <c r="V70" i="12"/>
  <c r="G72" i="12"/>
  <c r="O72" i="12"/>
  <c r="G73" i="12"/>
  <c r="I73" i="12"/>
  <c r="I72" i="12" s="1"/>
  <c r="K73" i="12"/>
  <c r="K72" i="12" s="1"/>
  <c r="M73" i="12"/>
  <c r="O73" i="12"/>
  <c r="Q73" i="12"/>
  <c r="Q72" i="12" s="1"/>
  <c r="V73" i="12"/>
  <c r="V72" i="12" s="1"/>
  <c r="G76" i="12"/>
  <c r="I76" i="12"/>
  <c r="K76" i="12"/>
  <c r="M76" i="12"/>
  <c r="M72" i="12" s="1"/>
  <c r="O76" i="12"/>
  <c r="Q76" i="12"/>
  <c r="V76" i="12"/>
  <c r="G77" i="12"/>
  <c r="I77" i="12"/>
  <c r="K77" i="12"/>
  <c r="M77" i="12"/>
  <c r="O77" i="12"/>
  <c r="Q77" i="12"/>
  <c r="V77" i="12"/>
  <c r="G79" i="12"/>
  <c r="O79" i="12"/>
  <c r="G80" i="12"/>
  <c r="M80" i="12" s="1"/>
  <c r="M79" i="12" s="1"/>
  <c r="I80" i="12"/>
  <c r="I79" i="12" s="1"/>
  <c r="K80" i="12"/>
  <c r="K79" i="12" s="1"/>
  <c r="O80" i="12"/>
  <c r="Q80" i="12"/>
  <c r="Q79" i="12" s="1"/>
  <c r="V80" i="12"/>
  <c r="V79" i="12" s="1"/>
  <c r="G82" i="12"/>
  <c r="M82" i="12" s="1"/>
  <c r="I82" i="12"/>
  <c r="K82" i="12"/>
  <c r="O82" i="12"/>
  <c r="Q82" i="12"/>
  <c r="V82" i="12"/>
  <c r="G83" i="12"/>
  <c r="I83" i="12"/>
  <c r="K83" i="12"/>
  <c r="M83" i="12"/>
  <c r="O83" i="12"/>
  <c r="Q83" i="12"/>
  <c r="V83" i="12"/>
  <c r="G84" i="12"/>
  <c r="G85" i="12"/>
  <c r="I85" i="12"/>
  <c r="I84" i="12" s="1"/>
  <c r="K85" i="12"/>
  <c r="K84" i="12" s="1"/>
  <c r="M85" i="12"/>
  <c r="O85" i="12"/>
  <c r="Q85" i="12"/>
  <c r="Q84" i="12" s="1"/>
  <c r="V85" i="12"/>
  <c r="V84" i="12" s="1"/>
  <c r="G86" i="12"/>
  <c r="I86" i="12"/>
  <c r="K86" i="12"/>
  <c r="M86" i="12"/>
  <c r="O86" i="12"/>
  <c r="Q86" i="12"/>
  <c r="V86" i="12"/>
  <c r="G87" i="12"/>
  <c r="I87" i="12"/>
  <c r="K87" i="12"/>
  <c r="M87" i="12"/>
  <c r="O87" i="12"/>
  <c r="Q87" i="12"/>
  <c r="V87" i="12"/>
  <c r="G88" i="12"/>
  <c r="M88" i="12" s="1"/>
  <c r="I88" i="12"/>
  <c r="K88" i="12"/>
  <c r="O88" i="12"/>
  <c r="O84" i="12" s="1"/>
  <c r="Q88" i="12"/>
  <c r="V88" i="12"/>
  <c r="G89" i="12"/>
  <c r="M89" i="12" s="1"/>
  <c r="I89" i="12"/>
  <c r="K89" i="12"/>
  <c r="O89" i="12"/>
  <c r="Q89" i="12"/>
  <c r="V89" i="12"/>
  <c r="G90" i="12"/>
  <c r="M90" i="12" s="1"/>
  <c r="I90" i="12"/>
  <c r="K90" i="12"/>
  <c r="O90" i="12"/>
  <c r="Q90" i="12"/>
  <c r="V90" i="12"/>
  <c r="G92" i="12"/>
  <c r="I92" i="12"/>
  <c r="K92" i="12"/>
  <c r="M92" i="12"/>
  <c r="O92" i="12"/>
  <c r="Q92" i="12"/>
  <c r="V92" i="12"/>
  <c r="G94" i="12"/>
  <c r="M94" i="12" s="1"/>
  <c r="I94" i="12"/>
  <c r="K94" i="12"/>
  <c r="O94" i="12"/>
  <c r="Q94" i="12"/>
  <c r="V94" i="12"/>
  <c r="G96" i="12"/>
  <c r="I96" i="12"/>
  <c r="K96" i="12"/>
  <c r="M96" i="12"/>
  <c r="O96" i="12"/>
  <c r="Q96" i="12"/>
  <c r="V96" i="12"/>
  <c r="G97" i="12"/>
  <c r="I97" i="12"/>
  <c r="K97" i="12"/>
  <c r="M97" i="12"/>
  <c r="O97" i="12"/>
  <c r="Q97" i="12"/>
  <c r="V97" i="12"/>
  <c r="G99" i="12"/>
  <c r="I99" i="12"/>
  <c r="K99" i="12"/>
  <c r="M99" i="12"/>
  <c r="O99" i="12"/>
  <c r="Q99" i="12"/>
  <c r="V99" i="12"/>
  <c r="G101" i="12"/>
  <c r="M101" i="12" s="1"/>
  <c r="I101" i="12"/>
  <c r="K101" i="12"/>
  <c r="O101" i="12"/>
  <c r="Q101" i="12"/>
  <c r="V101" i="12"/>
  <c r="G103" i="12"/>
  <c r="M103" i="12" s="1"/>
  <c r="I103" i="12"/>
  <c r="K103" i="12"/>
  <c r="O103" i="12"/>
  <c r="Q103" i="12"/>
  <c r="V103" i="12"/>
  <c r="G105" i="12"/>
  <c r="M105" i="12" s="1"/>
  <c r="I105" i="12"/>
  <c r="K105" i="12"/>
  <c r="O105" i="12"/>
  <c r="Q105" i="12"/>
  <c r="V105" i="12"/>
  <c r="G108" i="12"/>
  <c r="AF147" i="12" s="1"/>
  <c r="I108" i="12"/>
  <c r="I107" i="12" s="1"/>
  <c r="K108" i="12"/>
  <c r="K107" i="12" s="1"/>
  <c r="O108" i="12"/>
  <c r="O107" i="12" s="1"/>
  <c r="Q108" i="12"/>
  <c r="Q107" i="12" s="1"/>
  <c r="V108" i="12"/>
  <c r="V107" i="12" s="1"/>
  <c r="G109" i="12"/>
  <c r="I109" i="12"/>
  <c r="K109" i="12"/>
  <c r="M109" i="12"/>
  <c r="O109" i="12"/>
  <c r="Q109" i="12"/>
  <c r="V109" i="12"/>
  <c r="G112" i="12"/>
  <c r="I112" i="12"/>
  <c r="K112" i="12"/>
  <c r="M112" i="12"/>
  <c r="O112" i="12"/>
  <c r="Q112" i="12"/>
  <c r="V112" i="12"/>
  <c r="G115" i="12"/>
  <c r="I115" i="12"/>
  <c r="K115" i="12"/>
  <c r="M115" i="12"/>
  <c r="O115" i="12"/>
  <c r="Q115" i="12"/>
  <c r="V115" i="12"/>
  <c r="G117" i="12"/>
  <c r="M117" i="12" s="1"/>
  <c r="I117" i="12"/>
  <c r="K117" i="12"/>
  <c r="O117" i="12"/>
  <c r="Q117" i="12"/>
  <c r="V117" i="12"/>
  <c r="G120" i="12"/>
  <c r="M120" i="12" s="1"/>
  <c r="I120" i="12"/>
  <c r="K120" i="12"/>
  <c r="O120" i="12"/>
  <c r="Q120" i="12"/>
  <c r="V120" i="12"/>
  <c r="G123" i="12"/>
  <c r="M123" i="12" s="1"/>
  <c r="I123" i="12"/>
  <c r="K123" i="12"/>
  <c r="O123" i="12"/>
  <c r="Q123" i="12"/>
  <c r="V123" i="12"/>
  <c r="G126" i="12"/>
  <c r="I126" i="12"/>
  <c r="K126" i="12"/>
  <c r="M126" i="12"/>
  <c r="O126" i="12"/>
  <c r="Q126" i="12"/>
  <c r="V126" i="12"/>
  <c r="G127" i="12"/>
  <c r="M127" i="12" s="1"/>
  <c r="I127" i="12"/>
  <c r="K127" i="12"/>
  <c r="O127" i="12"/>
  <c r="Q127" i="12"/>
  <c r="V127" i="12"/>
  <c r="G128" i="12"/>
  <c r="I128" i="12"/>
  <c r="K128" i="12"/>
  <c r="M128" i="12"/>
  <c r="O128" i="12"/>
  <c r="Q128" i="12"/>
  <c r="V128" i="12"/>
  <c r="G129" i="12"/>
  <c r="I129" i="12"/>
  <c r="K129" i="12"/>
  <c r="M129" i="12"/>
  <c r="O129" i="12"/>
  <c r="Q129" i="12"/>
  <c r="V129" i="12"/>
  <c r="G131" i="12"/>
  <c r="I131" i="12"/>
  <c r="K131" i="12"/>
  <c r="M131" i="12"/>
  <c r="O131" i="12"/>
  <c r="Q131" i="12"/>
  <c r="V131" i="12"/>
  <c r="G133" i="12"/>
  <c r="G134" i="12"/>
  <c r="M134" i="12" s="1"/>
  <c r="I134" i="12"/>
  <c r="I133" i="12" s="1"/>
  <c r="K134" i="12"/>
  <c r="K133" i="12" s="1"/>
  <c r="O134" i="12"/>
  <c r="Q134" i="12"/>
  <c r="Q133" i="12" s="1"/>
  <c r="V134" i="12"/>
  <c r="V133" i="12" s="1"/>
  <c r="G135" i="12"/>
  <c r="M135" i="12" s="1"/>
  <c r="I135" i="12"/>
  <c r="K135" i="12"/>
  <c r="O135" i="12"/>
  <c r="Q135" i="12"/>
  <c r="V135" i="12"/>
  <c r="G136" i="12"/>
  <c r="M136" i="12" s="1"/>
  <c r="I136" i="12"/>
  <c r="K136" i="12"/>
  <c r="O136" i="12"/>
  <c r="Q136" i="12"/>
  <c r="V136" i="12"/>
  <c r="G137" i="12"/>
  <c r="M137" i="12" s="1"/>
  <c r="I137" i="12"/>
  <c r="K137" i="12"/>
  <c r="O137" i="12"/>
  <c r="O133" i="12" s="1"/>
  <c r="Q137" i="12"/>
  <c r="V137" i="12"/>
  <c r="G138" i="12"/>
  <c r="I138" i="12"/>
  <c r="K138" i="12"/>
  <c r="M138" i="12"/>
  <c r="O138" i="12"/>
  <c r="Q138" i="12"/>
  <c r="V138" i="12"/>
  <c r="K139" i="12"/>
  <c r="V139" i="12"/>
  <c r="G140" i="12"/>
  <c r="I140" i="12"/>
  <c r="I139" i="12" s="1"/>
  <c r="K140" i="12"/>
  <c r="M140" i="12"/>
  <c r="O140" i="12"/>
  <c r="O139" i="12" s="1"/>
  <c r="Q140" i="12"/>
  <c r="Q139" i="12" s="1"/>
  <c r="V140" i="12"/>
  <c r="G142" i="12"/>
  <c r="G139" i="12" s="1"/>
  <c r="I142" i="12"/>
  <c r="K142" i="12"/>
  <c r="O142" i="12"/>
  <c r="Q142" i="12"/>
  <c r="V142" i="12"/>
  <c r="G144" i="12"/>
  <c r="I144" i="12"/>
  <c r="Q144" i="12"/>
  <c r="V144" i="12"/>
  <c r="G145" i="12"/>
  <c r="M145" i="12" s="1"/>
  <c r="M144" i="12" s="1"/>
  <c r="I145" i="12"/>
  <c r="K145" i="12"/>
  <c r="K144" i="12" s="1"/>
  <c r="O145" i="12"/>
  <c r="O144" i="12" s="1"/>
  <c r="Q145" i="12"/>
  <c r="V145" i="12"/>
  <c r="AE147" i="12"/>
  <c r="I20" i="1"/>
  <c r="I19" i="1"/>
  <c r="I18" i="1"/>
  <c r="I17" i="1"/>
  <c r="I16" i="1"/>
  <c r="I64" i="1"/>
  <c r="J62" i="1" s="1"/>
  <c r="F43" i="1"/>
  <c r="G23" i="1" s="1"/>
  <c r="G43" i="1"/>
  <c r="G25" i="1" s="1"/>
  <c r="A25" i="1" s="1"/>
  <c r="H43" i="1"/>
  <c r="H42" i="1"/>
  <c r="I42" i="1" s="1"/>
  <c r="H41" i="1"/>
  <c r="I41" i="1" s="1"/>
  <c r="H40" i="1"/>
  <c r="I40" i="1" s="1"/>
  <c r="H39" i="1"/>
  <c r="I39" i="1" s="1"/>
  <c r="I43" i="1" s="1"/>
  <c r="J28" i="1"/>
  <c r="J26" i="1"/>
  <c r="G38" i="1"/>
  <c r="F38" i="1"/>
  <c r="J23" i="1"/>
  <c r="J24" i="1"/>
  <c r="J25" i="1"/>
  <c r="J27" i="1"/>
  <c r="E24" i="1"/>
  <c r="E26" i="1"/>
  <c r="J55" i="1" l="1"/>
  <c r="J59" i="1"/>
  <c r="J63" i="1"/>
  <c r="J56" i="1"/>
  <c r="J60" i="1"/>
  <c r="J57" i="1"/>
  <c r="J61" i="1"/>
  <c r="J54" i="1"/>
  <c r="J58" i="1"/>
  <c r="G26" i="1"/>
  <c r="A26" i="1"/>
  <c r="A23" i="1"/>
  <c r="G28" i="1"/>
  <c r="M13" i="13"/>
  <c r="G13" i="13"/>
  <c r="M84" i="12"/>
  <c r="M133" i="12"/>
  <c r="G107" i="12"/>
  <c r="M142" i="12"/>
  <c r="M139" i="12" s="1"/>
  <c r="M28" i="12"/>
  <c r="M8" i="12" s="1"/>
  <c r="M108" i="12"/>
  <c r="M107" i="12" s="1"/>
  <c r="I21" i="1"/>
  <c r="J40" i="1"/>
  <c r="J42" i="1"/>
  <c r="J39" i="1"/>
  <c r="J43" i="1" s="1"/>
  <c r="J41" i="1"/>
  <c r="J64" i="1" l="1"/>
  <c r="G24" i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Gabka</author>
  </authors>
  <commentList>
    <comment ref="S6" authorId="0" shapeId="0" xr:uid="{F0D04FAD-B7FE-4FA7-A2D8-6683033613B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0A714D1-EC37-4365-A49B-FEA1A4AA7EE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Gabka</author>
  </authors>
  <commentList>
    <comment ref="S6" authorId="0" shapeId="0" xr:uid="{58C4107E-5580-452A-8DB6-1B6F4332289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49930FE-4049-4DE8-8605-9FE080C4B8F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<sst xmlns="http://schemas.openxmlformats.org/spreadsheetml/2006/main" count="1015" uniqueCount="348">
  <si>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</si>
  <si>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</si>
  <si>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</si>
  <si>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</si>
  <si>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</si>
  <si>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</si>
  <si>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</si>
  <si>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</si>
  <si>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</si>
  <si>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</si>
  <si>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</si>
  <si>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</si>
  <si>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</si>
  <si>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</si>
  <si>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</si>
  <si>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</si>
  <si>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</si>
  <si>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</si>
  <si>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</si>
  <si>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</si>
  <si>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</si>
  <si>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</si>
  <si>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</si>
  <si>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</si>
  <si>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</si>
  <si>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</si>
  <si>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</si>
  <si>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</si>
  <si>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</si>
  <si>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</si>
  <si>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</si>
  <si>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</si>
  <si>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</si>
  <si>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</si>
  <si>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</si>
  <si>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</si>
  <si>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</si>
  <si>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</si>
  <si>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</si>
  <si>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</si>
  <si>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</si>
  <si>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</si>
  <si>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</si>
  <si>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C2PECAP 8</t>
  </si>
  <si>
    <t>Rekonstrukce komunikace v lokalitě Chodury</t>
  </si>
  <si>
    <t>Stavba</t>
  </si>
  <si>
    <t>SO 101</t>
  </si>
  <si>
    <t>1</t>
  </si>
  <si>
    <t>VRN</t>
  </si>
  <si>
    <t>Vedlejší rozpočtové náklady</t>
  </si>
  <si>
    <t>Celkem za stavbu</t>
  </si>
  <si>
    <t>CZK</t>
  </si>
  <si>
    <t>#POPS</t>
  </si>
  <si>
    <t>#POPO</t>
  </si>
  <si>
    <t>Popis objektu: SO 101 - Rekonstrukce komunikace v lokalitě Chodury</t>
  </si>
  <si>
    <t>#POPR</t>
  </si>
  <si>
    <t>Popis rozpočtu: 1 - Rekonstrukce komunikace v lokalitě Chodury</t>
  </si>
  <si>
    <t>Popis rozpočtu: VRN - Vedlejší rozpočtové náklady</t>
  </si>
  <si>
    <t>Rekapitulace dílů</t>
  </si>
  <si>
    <t>Typ dílu</t>
  </si>
  <si>
    <t>Zemní práce</t>
  </si>
  <si>
    <t>2</t>
  </si>
  <si>
    <t>Základy a zvláštní zakládání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</si>
  <si>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</si>
  <si>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</si>
  <si>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</si>
  <si>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</si>
  <si>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</si>
  <si>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</si>
  <si>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</si>
  <si>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</si>
  <si>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93</t>
  </si>
  <si>
    <t>Dokončovací práce inženýrských staveb</t>
  </si>
  <si>
    <t>99</t>
  </si>
  <si>
    <t>Staveništní přesun hmot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</si>
  <si>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</si>
  <si>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</si>
  <si>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</si>
  <si>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</si>
  <si>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</si>
  <si>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</si>
  <si>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</si>
  <si>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</si>
  <si>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</si>
  <si>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</si>
  <si>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</si>
  <si>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</si>
  <si>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</si>
  <si>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</si>
  <si>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</si>
  <si>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</si>
  <si>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</si>
  <si>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</si>
  <si>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</si>
  <si>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</si>
  <si>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</si>
  <si>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</si>
  <si>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</si>
  <si>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</si>
  <si>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</si>
  <si>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</si>
  <si>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</si>
  <si>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</si>
  <si>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</si>
  <si>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</si>
  <si>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121101101R00</t>
  </si>
  <si>
    <t>Sejmutí ornice s přemístěním do 50 m</t>
  </si>
  <si>
    <t>m3</t>
  </si>
  <si>
    <t>RTS 23/ I</t>
  </si>
  <si>
    <t>Práce</t>
  </si>
  <si>
    <t>Běžná</t>
  </si>
  <si>
    <t>POL1_</t>
  </si>
  <si>
    <t>dešť.kanalizace : 1,00*0,15*77,00</t>
  </si>
  <si>
    <t>VV</t>
  </si>
  <si>
    <t>122202202R00</t>
  </si>
  <si>
    <t>Odkopávky pro silnice v hor. 3 do 1000 m3</t>
  </si>
  <si>
    <t>pro komunikaci : 603,00*0,410</t>
  </si>
  <si>
    <t>pro bet. rigol : (118,0*0,600)*0,410</t>
  </si>
  <si>
    <t>Mezisoučet</t>
  </si>
  <si>
    <t>ruční výkop : -24,00*0,410</t>
  </si>
  <si>
    <t>122202209R00</t>
  </si>
  <si>
    <t>Příplatek za lepivost - odkop. pro silnice v hor.3</t>
  </si>
  <si>
    <t>132201110R00</t>
  </si>
  <si>
    <t>Hloubení rýh š.do 60 cm v hor.3 do 50 m3, STROJNĚ</t>
  </si>
  <si>
    <t>drenáž : 0,60*0,50*127,0</t>
  </si>
  <si>
    <t>132201211R00</t>
  </si>
  <si>
    <t>Hloubení rýh š.do 200 cm hor.3 do 100 m3,STROJNĚ</t>
  </si>
  <si>
    <t xml:space="preserve">dešťová kanalizace : </t>
  </si>
  <si>
    <t>úsek UV2-RŠ1 : 1,00*1,817*26,0</t>
  </si>
  <si>
    <t>úsek RŠ1-RŠ2 : 1,00*1,45*25,0</t>
  </si>
  <si>
    <t>úsek RŠ2-77,00 : 1,00*0,800*26,00</t>
  </si>
  <si>
    <t>úsek UV1-UV2 : 1,00*1,26*44,0</t>
  </si>
  <si>
    <t>151101101R00</t>
  </si>
  <si>
    <t>Pažení a rozepření stěn rýh - příložné - hl.do 2 m</t>
  </si>
  <si>
    <t>m2</t>
  </si>
  <si>
    <t>úsek UV2-RŠ1 : 2*1,817*26,00</t>
  </si>
  <si>
    <t>151101111R00</t>
  </si>
  <si>
    <t>Odstranění pažení stěn rýh - příložné - hl. do 2 m</t>
  </si>
  <si>
    <t>139601102R00</t>
  </si>
  <si>
    <t>Ruční výkop jam, rýh a šachet v hornině tř. 3 v blízkosti stávajícího vedení</t>
  </si>
  <si>
    <t>4*12,00*0,50*0,41</t>
  </si>
  <si>
    <t>174101101R00</t>
  </si>
  <si>
    <t>Zásyp jam, rýh, šachet se zhutněním</t>
  </si>
  <si>
    <t>včetně strojního přemístění materiálu pro zásyp ze vzdálenosti do 10 m od okraje zásypu</t>
  </si>
  <si>
    <t>POP</t>
  </si>
  <si>
    <t xml:space="preserve">dešť.kanalizace : </t>
  </si>
  <si>
    <t>úsek UV2-RŠ1 : 1,00*1,217*26,0</t>
  </si>
  <si>
    <t>úsek RŠ1-RŠ2 : 1,00*0,950*25,0</t>
  </si>
  <si>
    <t>úsek RŠ2-77,00 : 1,00*0,200*26,0</t>
  </si>
  <si>
    <t>174101101R01</t>
  </si>
  <si>
    <t>Zásyp jam, rýh, šachet se zhutněním kamenivem</t>
  </si>
  <si>
    <t>Vlastní</t>
  </si>
  <si>
    <t xml:space="preserve">dešť kanal. : </t>
  </si>
  <si>
    <t>úsek UV1-UV2 : 1,00*0,190*44,0</t>
  </si>
  <si>
    <t>drenáž : 0,60*0,40*127,0</t>
  </si>
  <si>
    <t>-3,14*0,075*0,075*127,0</t>
  </si>
  <si>
    <t>583419003R</t>
  </si>
  <si>
    <t>Kamenivo drcené frakce  32/63</t>
  </si>
  <si>
    <t>t</t>
  </si>
  <si>
    <t>SPCM</t>
  </si>
  <si>
    <t>Specifikace</t>
  </si>
  <si>
    <t>POL3_</t>
  </si>
  <si>
    <t>36,59686*1,80</t>
  </si>
  <si>
    <t>181101102R00</t>
  </si>
  <si>
    <t>Úprava pláně v zářezech v hor. 1-4, se zhutněním</t>
  </si>
  <si>
    <t>603+70,80</t>
  </si>
  <si>
    <t>162701105R00</t>
  </si>
  <si>
    <t>Vodorovné přemístění výkopku z hor.1-4 do 10000 m</t>
  </si>
  <si>
    <t>výkopy : 266,418+9,84+38,10+159,732</t>
  </si>
  <si>
    <t>zásypy zeminou : -60,592</t>
  </si>
  <si>
    <t>výplň veg.dlažby : -1,55</t>
  </si>
  <si>
    <t>181301111R00</t>
  </si>
  <si>
    <t>Rozprostření ornice, rovina, tl.do 10 cm,nad 500m2</t>
  </si>
  <si>
    <t>167101102R00</t>
  </si>
  <si>
    <t>Nakládání výkopku z hor.1-4 v množství nad 100 m3</t>
  </si>
  <si>
    <t>180402111R00</t>
  </si>
  <si>
    <t>Založení trávníku parkového výsevem v rovině</t>
  </si>
  <si>
    <t>dešť.kanal. : 1,00*77,00</t>
  </si>
  <si>
    <t>obratiště pro HZS : 31</t>
  </si>
  <si>
    <t>00572400R</t>
  </si>
  <si>
    <t>Směs travní parková I. běžná zátěž PROFI á 25 kg</t>
  </si>
  <si>
    <t>kg</t>
  </si>
  <si>
    <t>108*0,03</t>
  </si>
  <si>
    <t>171201201R00</t>
  </si>
  <si>
    <t>Uložení sypaniny na skl.-sypanina na výšku přes 2m</t>
  </si>
  <si>
    <t>199000002R00</t>
  </si>
  <si>
    <t>Poplatek za skládku horniny 1- 4</t>
  </si>
  <si>
    <t>175101101RT2</t>
  </si>
  <si>
    <t>Obsyp potrubí bez prohození sypaniny s dodáním štěrkopísku frakce 0 - 22 mm</t>
  </si>
  <si>
    <t>dešť.kanalizace : 1,00*0,500*121</t>
  </si>
  <si>
    <t>-3,14*0,100*0,100*121,0</t>
  </si>
  <si>
    <t>139601102R01</t>
  </si>
  <si>
    <t>Ruční výkop jam, rýh a šachet v hornině tř. 3 v blízkosti stávajícího vedení, pro přípanou sanaci podloží</t>
  </si>
  <si>
    <t>4*12,00*0,50*0,50</t>
  </si>
  <si>
    <t>162701105R01</t>
  </si>
  <si>
    <t>Vodorovné přemístění výkopku z hor.1-4 do 10000 m v blízkosti stávajícího vedení, pro přípanou sanaci podloží</t>
  </si>
  <si>
    <t>167101102R01</t>
  </si>
  <si>
    <t>Nakládání výkopku z hor. 1 ÷ 4 v množství nad 100 m3 v blízkosti stávajícího vedení, pro přípanou sanaci podlož</t>
  </si>
  <si>
    <t>171201201R01</t>
  </si>
  <si>
    <t>Uložení sypaniny na skl.-sypanina na výšku přes 2m v blízkosti stávajícího vedení, pro přípanou sanaci podloží</t>
  </si>
  <si>
    <t>199000002R01</t>
  </si>
  <si>
    <t>Poplatek za skládku horniny 1- 4, č. dle katal. odpadů 17 05 04 v blízkosti stávajícího vedení, pro přípanou sanaci podloží</t>
  </si>
  <si>
    <t>174101101R011</t>
  </si>
  <si>
    <t>Zásyp jam, rýh, šachet se zhutněním v blízkosti stávajícícho vedení, pro případnou sanaci potrubí</t>
  </si>
  <si>
    <t>583419003R1</t>
  </si>
  <si>
    <t>Kamenivo drcené frakce  32/63 B Jihomoravský kraj v blízkosti stávajícího vedení, pro případnou sanaci podloží</t>
  </si>
  <si>
    <t>12,0*1,8</t>
  </si>
  <si>
    <t>212572111R00</t>
  </si>
  <si>
    <t>Lože trativodu ze štěrkopísku tříděného</t>
  </si>
  <si>
    <t>Včetně vyčištění dna rýh.</t>
  </si>
  <si>
    <t>0,60*0,100*127,0</t>
  </si>
  <si>
    <t>212792112R00</t>
  </si>
  <si>
    <t>Montáž trativodů z flexibilních trubek, lože</t>
  </si>
  <si>
    <t>m</t>
  </si>
  <si>
    <t>28611225.AR</t>
  </si>
  <si>
    <t>Trubka PVC drenážní flexibilní d 160 mm</t>
  </si>
  <si>
    <t>127*1,03</t>
  </si>
  <si>
    <t>451572111R00</t>
  </si>
  <si>
    <t>Lože pod potrubí z kameniva těženého 0 - 4 mm</t>
  </si>
  <si>
    <t>dešť.kanalizace : 1,00*0,100*121</t>
  </si>
  <si>
    <t>463211121R00</t>
  </si>
  <si>
    <t>Rovnanina z lomového kamene s vyplněním spár</t>
  </si>
  <si>
    <t>963R1</t>
  </si>
  <si>
    <t>Úprava vyústění dešťové kanalizace</t>
  </si>
  <si>
    <t>kpl</t>
  </si>
  <si>
    <t>Indiv</t>
  </si>
  <si>
    <t>564851111RT2</t>
  </si>
  <si>
    <t>Podklad ze štěrkodrti po zhutnění tloušťky 15 cm štěrkodrť frakce 0-32 mm</t>
  </si>
  <si>
    <t>565151111R00</t>
  </si>
  <si>
    <t>Podklad z obal kam.ACP 16+ do 3 m,tl. 7 cm</t>
  </si>
  <si>
    <t>573111113R01</t>
  </si>
  <si>
    <t>Postřik živičný infiltr.+posyp, asfalt 0,60 kg/m2</t>
  </si>
  <si>
    <t>573231124R00</t>
  </si>
  <si>
    <t>Postřik živičný spojovací z emulze 0,3-0,5 kg/m2</t>
  </si>
  <si>
    <t>577131211R00</t>
  </si>
  <si>
    <t>Beton asfalt. ACO 8,nebo ACO 11, do 3 m, tl. 4 cm</t>
  </si>
  <si>
    <t>569831111R00</t>
  </si>
  <si>
    <t>Zpevnění krajnic štěrkodrtí tloušťky  10 cm</t>
  </si>
  <si>
    <t>172,0*0,50</t>
  </si>
  <si>
    <t>569903311R00</t>
  </si>
  <si>
    <t>Zřízení zemních krajnic se zhutněním</t>
  </si>
  <si>
    <t>172,0*0,50*0,100</t>
  </si>
  <si>
    <t>597661112R00</t>
  </si>
  <si>
    <t>Rigol dlážděný do lože C-/7,5 tl.10cm kostky velké</t>
  </si>
  <si>
    <t>12,0*0,60</t>
  </si>
  <si>
    <t>596921212R00</t>
  </si>
  <si>
    <t>Kladení plast.veget.dlaždic,lože 30mm,pl.do 100 m2</t>
  </si>
  <si>
    <t>596921291R00</t>
  </si>
  <si>
    <t>Přípl.za výpl.spár veg.plast.dlaždic,bez dodávky</t>
  </si>
  <si>
    <t>31,0*0,05</t>
  </si>
  <si>
    <t>28324502.AR</t>
  </si>
  <si>
    <t>Tvárnice zatravňovací Puruplast E 50 zelená</t>
  </si>
  <si>
    <t>31,0*1,01</t>
  </si>
  <si>
    <t>599142111R01</t>
  </si>
  <si>
    <t>Zařezání a zálivka asfaltem - napojení na stávající komunikaci</t>
  </si>
  <si>
    <t>Včetně odstranění zvětralé asfaltové zálivky, vyčištění spár, zalití spár asfaltovou zálivkou, nátěru asfaltovým lakem a posyp drtí.</t>
  </si>
  <si>
    <t>561301119R00</t>
  </si>
  <si>
    <t>Stabilizace podkladu hydraul.pojivem tl. do 500 mm pro případnou sanaci podloží</t>
  </si>
  <si>
    <t>(603+172,0*0,50)</t>
  </si>
  <si>
    <t>58531228R.</t>
  </si>
  <si>
    <t>Vápno bílé nehašené CL 90 (pro stabilizaci) pro případnou sanaci podloží</t>
  </si>
  <si>
    <t>689*0,5*0,0525</t>
  </si>
  <si>
    <t>895941111R00</t>
  </si>
  <si>
    <t>Zřízení vpusti uliční z dílců typ UV - 50 normální</t>
  </si>
  <si>
    <t>kus</t>
  </si>
  <si>
    <t>59223864R</t>
  </si>
  <si>
    <t>TBV-Q 390/60/10a vyrovnávací prstenec</t>
  </si>
  <si>
    <t>UV1 : 1</t>
  </si>
  <si>
    <t>UV2 : 1</t>
  </si>
  <si>
    <t>59223858R</t>
  </si>
  <si>
    <t>TBV-Q 450/555/5d skruž horní</t>
  </si>
  <si>
    <t>592238630R</t>
  </si>
  <si>
    <t>TBV-Q 450/555/6d skruž středová</t>
  </si>
  <si>
    <t>5922386322R</t>
  </si>
  <si>
    <t>TBV-Q 450/450/3d skruž středová s otvorem DN 200</t>
  </si>
  <si>
    <t>592238510R</t>
  </si>
  <si>
    <t>TBV-Q 450/300/2a dno bez výtoku - kalová prohlubeň</t>
  </si>
  <si>
    <t>899203111RT3</t>
  </si>
  <si>
    <t>Osazení mříží litinových s rámem do 150kg včetně dodávky vtokové mříže 500 x 500 mm, D400</t>
  </si>
  <si>
    <t>55243094R</t>
  </si>
  <si>
    <t>Mříž vtoková KM12 EUROPA D400 rovná 50/50</t>
  </si>
  <si>
    <t>55340397R</t>
  </si>
  <si>
    <t>Koš kalový vysoký UA4V žárově pozinkovaný plech</t>
  </si>
  <si>
    <t>871353121R00</t>
  </si>
  <si>
    <t>Montáž trub kanaliz. z plastu, hrdlových, DN 200</t>
  </si>
  <si>
    <t>28611264.AR</t>
  </si>
  <si>
    <t>Trubka kanalizační KGEM SN 8 PVC 200x5,9x3000</t>
  </si>
  <si>
    <t>121,0/5*1,03</t>
  </si>
  <si>
    <t>894431311RCA</t>
  </si>
  <si>
    <t>Šachta, D 425 mm, dl.šach.roury 1,50 m, přímá dno KG D 200 mm, poklop litina 12,5 t</t>
  </si>
  <si>
    <t>Agregovaná položka</t>
  </si>
  <si>
    <t>POL2_</t>
  </si>
  <si>
    <t>Plastové dno, šachta z korugované trouby, těsnění, šachtová roura teleskopická, rám do teleskopické trouby, poklop litinový.</t>
  </si>
  <si>
    <t>914001111R00</t>
  </si>
  <si>
    <t>Osazení svislé doprav.značky a sloupku, bet.základ</t>
  </si>
  <si>
    <t>40444972.AR</t>
  </si>
  <si>
    <t>Značka uprav přednost P2-3 500/500  fól1, EG 7letá</t>
  </si>
  <si>
    <t>40444984.AR</t>
  </si>
  <si>
    <t>Značka uprav přednost P4 700  fólie 1, EG 7letá</t>
  </si>
  <si>
    <t>404459501R</t>
  </si>
  <si>
    <t>Sloupek Fe pr.60 pozinkovaný, l= 2000 mm</t>
  </si>
  <si>
    <t>404459515R</t>
  </si>
  <si>
    <t>Patka kotevní kompletní AP 60/3 tříkotevní</t>
  </si>
  <si>
    <t>935111211R00</t>
  </si>
  <si>
    <t>Osazení přík. žlabu do štěrkopísku z tvárnic 80 cm</t>
  </si>
  <si>
    <t>Včetně  dodání hmot pro lože a vyplnění spár.</t>
  </si>
  <si>
    <t>59227901R</t>
  </si>
  <si>
    <t>Dílec příkopový TBM-Q 90-600</t>
  </si>
  <si>
    <t>118/0,5*1,01</t>
  </si>
  <si>
    <t>998225111R00</t>
  </si>
  <si>
    <t>Přesun hmot, pozemní komunikace, kryt živičný</t>
  </si>
  <si>
    <t>Přesun hmot</t>
  </si>
  <si>
    <t>POL7_</t>
  </si>
  <si>
    <t>SUM</t>
  </si>
  <si>
    <t>Poznámky uchazeče k zadání</t>
  </si>
  <si>
    <t>POPUZIV</t>
  </si>
  <si>
    <t>END</t>
  </si>
  <si>
    <t>005111021R</t>
  </si>
  <si>
    <t>Vytyčení inženýrských sítí</t>
  </si>
  <si>
    <t>Soubor</t>
  </si>
  <si>
    <t>POL99_8</t>
  </si>
  <si>
    <t>Zaměření a vytýčení stávajících inženýrských sítí v místě stavby z hlediska jejich ochrany při provádění stavby.</t>
  </si>
  <si>
    <t>005121 R</t>
  </si>
  <si>
    <t>Zařízení staveniště</t>
  </si>
  <si>
    <t>Veškeré náklady spojené s vybudováním, provozem a odstraněním zařízení staveniště.</t>
  </si>
  <si>
    <t>00511 R</t>
  </si>
  <si>
    <t xml:space="preserve">Geodetické práce 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</si>
  <si>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</si>
  <si>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</si>
  <si>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</si>
  <si>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</si>
  <si>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</si>
  <si>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</si>
  <si>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</si>
  <si>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</si>
  <si>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</si>
  <si>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</si>
  <si>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</si>
  <si>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</si>
  <si>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ONR1</t>
  </si>
  <si>
    <t xml:space="preserve">Čištění stávající komunikace  </t>
  </si>
  <si>
    <t>Náklady na provedení skutečného zaměření stavby v rozsahu nezbytném pro zápis změny do katastru nemovitostí.</t>
  </si>
  <si>
    <t>ONR2</t>
  </si>
  <si>
    <t>Uvedení pozemků dotčených stavbou do původního stavu</t>
  </si>
  <si>
    <t>soubor</t>
  </si>
  <si>
    <t>ONR3</t>
  </si>
  <si>
    <t>Zajištění všech požadovaných zkoušek nezávislou laboratoří</t>
  </si>
  <si>
    <t>Popis stavby: Rekonstrukce komunikace v lokalitě Chodury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</si>
</sst>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rgb="FFDF7000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164" fontId="3" fillId="0" borderId="35" xfId="0" applyNumberFormat="1" applyFont="1" applyBorder="1" applyAlignment="1">
      <alignment vertical="center"/>
    </xf>
    <xf numFmtId="164" fontId="3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0" fontId="20" fillId="0" borderId="0" xfId="0" applyFont="1" applyAlignment="1">
      <alignment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193" t="s">
        <v>41</v>
      </c>
      <c r="B2" s="193"/>
      <c r="C2" s="193"/>
      <c r="D2" s="193"/>
      <c r="E2" s="193"/>
      <c r="F2" s="193"/>
      <c r="G2" s="19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abSelected="1" topLeftCell="B32" zoomScaleNormal="100" zoomScaleSheetLayoutView="75" workbookViewId="0">
      <selection activeCell="B46" sqref="B46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228" t="s">
        <v>4</v>
      </c>
      <c r="C1" s="229"/>
      <c r="D1" s="229"/>
      <c r="E1" s="229"/>
      <c r="F1" s="229"/>
      <c r="G1" s="229"/>
      <c r="H1" s="229"/>
      <c r="I1" s="229"/>
      <c r="J1" s="230"/>
    </row>
    <row r="2" spans="1:15" ht="36" customHeight="1" x14ac:dyDescent="0.25">
      <c r="A2" s="2"/>
      <c r="B2" s="76" t="s">
        <v>24</v>
      </c>
      <c r="C2" s="77"/>
      <c r="D2" s="78"/>
      <c r="E2" s="234" t="s">
        <v>44</v>
      </c>
      <c r="F2" s="235"/>
      <c r="G2" s="235"/>
      <c r="H2" s="235"/>
      <c r="I2" s="235"/>
      <c r="J2" s="236"/>
      <c r="O2" s="1"/>
    </row>
    <row r="3" spans="1:15" ht="27" hidden="1" customHeight="1" x14ac:dyDescent="0.25">
      <c r="A3" s="2"/>
      <c r="B3" s="79"/>
      <c r="C3" s="77"/>
      <c r="D3" s="80"/>
      <c r="E3" s="237"/>
      <c r="F3" s="238"/>
      <c r="G3" s="238"/>
      <c r="H3" s="238"/>
      <c r="I3" s="238"/>
      <c r="J3" s="239"/>
    </row>
    <row r="4" spans="1:15" ht="23.25" customHeight="1" x14ac:dyDescent="0.25">
      <c r="A4" s="2"/>
      <c r="B4" s="81"/>
      <c r="C4" s="82"/>
      <c r="D4" s="83"/>
      <c r="E4" s="218"/>
      <c r="F4" s="218"/>
      <c r="G4" s="218"/>
      <c r="H4" s="218"/>
      <c r="I4" s="218"/>
      <c r="J4" s="219"/>
    </row>
    <row r="5" spans="1:15" ht="24" customHeight="1" x14ac:dyDescent="0.25">
      <c r="A5" s="2"/>
      <c r="B5" s="31" t="s">
        <v>23</v>
      </c>
      <c r="D5" s="222"/>
      <c r="E5" s="223"/>
      <c r="F5" s="223"/>
      <c r="G5" s="223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224"/>
      <c r="E6" s="225"/>
      <c r="F6" s="225"/>
      <c r="G6" s="225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226"/>
      <c r="F7" s="227"/>
      <c r="G7" s="227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41"/>
      <c r="E11" s="241"/>
      <c r="F11" s="241"/>
      <c r="G11" s="241"/>
      <c r="H11" s="18" t="s">
        <v>42</v>
      </c>
      <c r="I11" s="84"/>
      <c r="J11" s="8"/>
    </row>
    <row r="12" spans="1:15" ht="15.75" customHeight="1" x14ac:dyDescent="0.25">
      <c r="A12" s="2"/>
      <c r="B12" s="28"/>
      <c r="C12" s="55"/>
      <c r="D12" s="217"/>
      <c r="E12" s="217"/>
      <c r="F12" s="217"/>
      <c r="G12" s="217"/>
      <c r="H12" s="18" t="s">
        <v>36</v>
      </c>
      <c r="I12" s="84"/>
      <c r="J12" s="8"/>
    </row>
    <row r="13" spans="1:15" ht="15.75" customHeight="1" x14ac:dyDescent="0.25">
      <c r="A13" s="2"/>
      <c r="B13" s="29"/>
      <c r="C13" s="56"/>
      <c r="D13" s="85"/>
      <c r="E13" s="220"/>
      <c r="F13" s="221"/>
      <c r="G13" s="221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240"/>
      <c r="F15" s="240"/>
      <c r="G15" s="242"/>
      <c r="H15" s="242"/>
      <c r="I15" s="242" t="s">
        <v>31</v>
      </c>
      <c r="J15" s="243"/>
    </row>
    <row r="16" spans="1:15" ht="23.25" customHeight="1" x14ac:dyDescent="0.25">
      <c r="A16" s="138" t="s">
        <v>26</v>
      </c>
      <c r="B16" s="38" t="s">
        <v>26</v>
      </c>
      <c r="C16" s="62"/>
      <c r="D16" s="63"/>
      <c r="E16" s="206"/>
      <c r="F16" s="207"/>
      <c r="G16" s="206"/>
      <c r="H16" s="207"/>
      <c r="I16" s="206">
        <f>SUMIF(F54:F63,A16,I54:I63)+SUMIF(F54:F63,"PSU",I54:I63)</f>
        <v>0</v>
      </c>
      <c r="J16" s="208"/>
    </row>
    <row r="17" spans="1:10" ht="23.25" customHeight="1" x14ac:dyDescent="0.25">
      <c r="A17" s="138" t="s">
        <v>27</v>
      </c>
      <c r="B17" s="38" t="s">
        <v>27</v>
      </c>
      <c r="C17" s="62"/>
      <c r="D17" s="63"/>
      <c r="E17" s="206"/>
      <c r="F17" s="207"/>
      <c r="G17" s="206"/>
      <c r="H17" s="207"/>
      <c r="I17" s="206">
        <f>SUMIF(F54:F63,A17,I54:I63)</f>
        <v>0</v>
      </c>
      <c r="J17" s="208"/>
    </row>
    <row r="18" spans="1:10" ht="23.25" customHeight="1" x14ac:dyDescent="0.25">
      <c r="A18" s="138" t="s">
        <v>28</v>
      </c>
      <c r="B18" s="38" t="s">
        <v>28</v>
      </c>
      <c r="C18" s="62"/>
      <c r="D18" s="63"/>
      <c r="E18" s="206"/>
      <c r="F18" s="207"/>
      <c r="G18" s="206"/>
      <c r="H18" s="207"/>
      <c r="I18" s="206">
        <f>SUMIF(F54:F63,A18,I54:I63)</f>
        <v>0</v>
      </c>
      <c r="J18" s="208"/>
    </row>
    <row r="19" spans="1:10" ht="23.25" customHeight="1" x14ac:dyDescent="0.25">
      <c r="A19" s="138" t="s">
        <v>75</v>
      </c>
      <c r="B19" s="38" t="s">
        <v>29</v>
      </c>
      <c r="C19" s="62"/>
      <c r="D19" s="63"/>
      <c r="E19" s="206"/>
      <c r="F19" s="207"/>
      <c r="G19" s="206"/>
      <c r="H19" s="207"/>
      <c r="I19" s="206">
        <f>SUMIF(F54:F63,A19,I54:I63)</f>
        <v>0</v>
      </c>
      <c r="J19" s="208"/>
    </row>
    <row r="20" spans="1:10" ht="23.25" customHeight="1" x14ac:dyDescent="0.25">
      <c r="A20" s="138" t="s">
        <v>76</v>
      </c>
      <c r="B20" s="38" t="s">
        <v>30</v>
      </c>
      <c r="C20" s="62"/>
      <c r="D20" s="63"/>
      <c r="E20" s="206"/>
      <c r="F20" s="207"/>
      <c r="G20" s="206"/>
      <c r="H20" s="207"/>
      <c r="I20" s="206">
        <f>SUMIF(F54:F63,A20,I54:I63)</f>
        <v>0</v>
      </c>
      <c r="J20" s="208"/>
    </row>
    <row r="21" spans="1:10" ht="23.25" customHeight="1" x14ac:dyDescent="0.25">
      <c r="A21" s="2"/>
      <c r="B21" s="48" t="s">
        <v>31</v>
      </c>
      <c r="C21" s="64"/>
      <c r="D21" s="65"/>
      <c r="E21" s="209"/>
      <c r="F21" s="244"/>
      <c r="G21" s="209"/>
      <c r="H21" s="244"/>
      <c r="I21" s="209">
        <f>SUM(I16:J20)</f>
        <v>0</v>
      </c>
      <c r="J21" s="210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04">
        <f>ZakladDPHSniVypocet</f>
        <v>0</v>
      </c>
      <c r="H23" s="205"/>
      <c r="I23" s="205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02">
        <f>A23</f>
        <v>0</v>
      </c>
      <c r="H24" s="203"/>
      <c r="I24" s="203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4">
        <f>ZakladDPHZaklVypocet</f>
        <v>0</v>
      </c>
      <c r="H25" s="205"/>
      <c r="I25" s="205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1">
        <f>A25</f>
        <v>0</v>
      </c>
      <c r="H26" s="232"/>
      <c r="I26" s="232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3">
        <f>CenaCelkem-(ZakladDPHSni+DPHSni+ZakladDPHZakl+DPHZakl)</f>
        <v>0</v>
      </c>
      <c r="H27" s="233"/>
      <c r="I27" s="233"/>
      <c r="J27" s="41" t="str">
        <f t="shared" si="0"/>
        <v>CZK</v>
      </c>
    </row>
    <row r="28" spans="1:10" ht="27.75" hidden="1" customHeight="1" thickBot="1" x14ac:dyDescent="0.3">
      <c r="A28" s="2"/>
      <c r="B28" s="111" t="s">
        <v>25</v>
      </c>
      <c r="C28" s="112"/>
      <c r="D28" s="112"/>
      <c r="E28" s="113"/>
      <c r="F28" s="114"/>
      <c r="G28" s="212">
        <f>ZakladDPHSniVypocet+ZakladDPHZaklVypocet</f>
        <v>0</v>
      </c>
      <c r="H28" s="212"/>
      <c r="I28" s="212"/>
      <c r="J28" s="115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1" t="s">
        <v>37</v>
      </c>
      <c r="C29" s="116"/>
      <c r="D29" s="116"/>
      <c r="E29" s="116"/>
      <c r="F29" s="117"/>
      <c r="G29" s="211">
        <f>A27</f>
        <v>0</v>
      </c>
      <c r="H29" s="211"/>
      <c r="I29" s="211"/>
      <c r="J29" s="118" t="s">
        <v>51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13"/>
      <c r="E34" s="214"/>
      <c r="G34" s="215"/>
      <c r="H34" s="216"/>
      <c r="I34" s="216"/>
      <c r="J34" s="25"/>
    </row>
    <row r="35" spans="1:10" ht="12.75" customHeight="1" x14ac:dyDescent="0.25">
      <c r="A35" s="2"/>
      <c r="B35" s="2"/>
      <c r="D35" s="201" t="s">
        <v>2</v>
      </c>
      <c r="E35" s="201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5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5">
      <c r="A39" s="87">
        <v>1</v>
      </c>
      <c r="B39" s="97" t="s">
        <v>45</v>
      </c>
      <c r="C39" s="196"/>
      <c r="D39" s="196"/>
      <c r="E39" s="196"/>
      <c r="F39" s="98">
        <f>'SO 101 1 Pol'!AE147+'SO 101 VRN Pol'!AE28</f>
        <v>0</v>
      </c>
      <c r="G39" s="99">
        <f>'SO 101 1 Pol'!AF147+'SO 101 VRN Pol'!AF28</f>
        <v>0</v>
      </c>
      <c r="H39" s="100">
        <f>(F39*SazbaDPH1/100)+(G39*SazbaDPH2/100)</f>
        <v>0</v>
      </c>
      <c r="I39" s="100">
        <f>F39+G39+H39</f>
        <v>0</v>
      </c>
      <c r="J39" s="101" t="str">
        <f>IF(CenaCelkemVypocet=0,"",I39/CenaCelkemVypocet*100)</f>
        <v/>
      </c>
    </row>
    <row r="40" spans="1:10" ht="25.5" customHeight="1" x14ac:dyDescent="0.25">
      <c r="A40" s="87">
        <v>2</v>
      </c>
      <c r="B40" s="102" t="s">
        <v>46</v>
      </c>
      <c r="C40" s="197" t="s">
        <v>44</v>
      </c>
      <c r="D40" s="197"/>
      <c r="E40" s="197"/>
      <c r="F40" s="103">
        <f>'SO 101 1 Pol'!AE147+'SO 101 VRN Pol'!AE28</f>
        <v>0</v>
      </c>
      <c r="G40" s="104">
        <f>'SO 101 1 Pol'!AF147+'SO 101 VRN Pol'!AF28</f>
        <v>0</v>
      </c>
      <c r="H40" s="104">
        <f>(F40*SazbaDPH1/100)+(G40*SazbaDPH2/100)</f>
        <v>0</v>
      </c>
      <c r="I40" s="104">
        <f>F40+G40+H40</f>
        <v>0</v>
      </c>
      <c r="J40" s="105" t="str">
        <f>IF(CenaCelkemVypocet=0,"",I40/CenaCelkemVypocet*100)</f>
        <v/>
      </c>
    </row>
    <row r="41" spans="1:10" ht="25.5" customHeight="1" x14ac:dyDescent="0.25">
      <c r="A41" s="87">
        <v>3</v>
      </c>
      <c r="B41" s="106" t="s">
        <v>47</v>
      </c>
      <c r="C41" s="196" t="s">
        <v>44</v>
      </c>
      <c r="D41" s="196"/>
      <c r="E41" s="196"/>
      <c r="F41" s="107">
        <f>'SO 101 1 Pol'!AE147</f>
        <v>0</v>
      </c>
      <c r="G41" s="100">
        <f>'SO 101 1 Pol'!AF147</f>
        <v>0</v>
      </c>
      <c r="H41" s="100">
        <f>(F41*SazbaDPH1/100)+(G41*SazbaDPH2/100)</f>
        <v>0</v>
      </c>
      <c r="I41" s="100">
        <f>F41+G41+H41</f>
        <v>0</v>
      </c>
      <c r="J41" s="101" t="str">
        <f>IF(CenaCelkemVypocet=0,"",I41/CenaCelkemVypocet*100)</f>
        <v/>
      </c>
    </row>
    <row r="42" spans="1:10" ht="25.5" customHeight="1" x14ac:dyDescent="0.25">
      <c r="A42" s="87">
        <v>3</v>
      </c>
      <c r="B42" s="106" t="s">
        <v>48</v>
      </c>
      <c r="C42" s="196" t="s">
        <v>49</v>
      </c>
      <c r="D42" s="196"/>
      <c r="E42" s="196"/>
      <c r="F42" s="107">
        <f>'SO 101 VRN Pol'!AE28</f>
        <v>0</v>
      </c>
      <c r="G42" s="100">
        <f>'SO 101 VRN Pol'!AF28</f>
        <v>0</v>
      </c>
      <c r="H42" s="100">
        <f>(F42*SazbaDPH1/100)+(G42*SazbaDPH2/100)</f>
        <v>0</v>
      </c>
      <c r="I42" s="100">
        <f>F42+G42+H42</f>
        <v>0</v>
      </c>
      <c r="J42" s="101" t="str">
        <f>IF(CenaCelkemVypocet=0,"",I42/CenaCelkemVypocet*100)</f>
        <v/>
      </c>
    </row>
    <row r="43" spans="1:10" ht="25.5" customHeight="1" x14ac:dyDescent="0.25">
      <c r="A43" s="87"/>
      <c r="B43" s="198" t="s">
        <v>50</v>
      </c>
      <c r="C43" s="199"/>
      <c r="D43" s="199"/>
      <c r="E43" s="200"/>
      <c r="F43" s="108">
        <f>SUMIF(A39:A42,"=1",F39:F42)</f>
        <v>0</v>
      </c>
      <c r="G43" s="109">
        <f>SUMIF(A39:A42,"=1",G39:G42)</f>
        <v>0</v>
      </c>
      <c r="H43" s="109">
        <f>SUMIF(A39:A42,"=1",H39:H42)</f>
        <v>0</v>
      </c>
      <c r="I43" s="109">
        <f>SUMIF(A39:A42,"=1",I39:I42)</f>
        <v>0</v>
      </c>
      <c r="J43" s="110">
        <f>SUMIF(A39:A42,"=1",J39:J42)</f>
        <v>0</v>
      </c>
    </row>
    <row r="45" spans="1:10" x14ac:dyDescent="0.25">
      <c r="A45" t="s">
        <v>52</v>
      </c>
      <c r="B45" t="s">
        <v>347</v>
      </c>
    </row>
    <row r="46" spans="1:10" x14ac:dyDescent="0.25">
      <c r="A46" t="s">
        <v>53</v>
      </c>
      <c r="B46" t="s">
        <v>54</v>
      </c>
    </row>
    <row r="47" spans="1:10" x14ac:dyDescent="0.25">
      <c r="A47" t="s">
        <v>55</v>
      </c>
      <c r="B47" t="s">
        <v>56</v>
      </c>
    </row>
    <row r="48" spans="1:10" x14ac:dyDescent="0.25">
      <c r="A48" t="s">
        <v>55</v>
      </c>
      <c r="B48" t="s">
        <v>57</v>
      </c>
    </row>
    <row r="51" spans="1:10" ht="15.6" x14ac:dyDescent="0.3">
      <c r="B51" s="119" t="s">
        <v>58</v>
      </c>
    </row>
    <row r="53" spans="1:10" ht="25.5" customHeight="1" x14ac:dyDescent="0.25">
      <c r="A53" s="121"/>
      <c r="B53" s="124" t="s">
        <v>18</v>
      </c>
      <c r="C53" s="124" t="s">
        <v>6</v>
      </c>
      <c r="D53" s="125"/>
      <c r="E53" s="125"/>
      <c r="F53" s="126" t="s">
        <v>59</v>
      </c>
      <c r="G53" s="126"/>
      <c r="H53" s="126"/>
      <c r="I53" s="126" t="s">
        <v>31</v>
      </c>
      <c r="J53" s="126" t="s">
        <v>0</v>
      </c>
    </row>
    <row r="54" spans="1:10" ht="36.75" customHeight="1" x14ac:dyDescent="0.25">
      <c r="A54" s="122"/>
      <c r="B54" s="127" t="s">
        <v>47</v>
      </c>
      <c r="C54" s="194" t="s">
        <v>60</v>
      </c>
      <c r="D54" s="195"/>
      <c r="E54" s="195"/>
      <c r="F54" s="134" t="s">
        <v>26</v>
      </c>
      <c r="G54" s="135"/>
      <c r="H54" s="135"/>
      <c r="I54" s="135">
        <f>'SO 101 1 Pol'!G8</f>
        <v>0</v>
      </c>
      <c r="J54" s="131" t="str">
        <f>IF(I64=0,"",I54/I64*100)</f>
        <v/>
      </c>
    </row>
    <row r="55" spans="1:10" ht="36.75" customHeight="1" x14ac:dyDescent="0.25">
      <c r="A55" s="122"/>
      <c r="B55" s="127" t="s">
        <v>61</v>
      </c>
      <c r="C55" s="194" t="s">
        <v>62</v>
      </c>
      <c r="D55" s="195"/>
      <c r="E55" s="195"/>
      <c r="F55" s="134" t="s">
        <v>26</v>
      </c>
      <c r="G55" s="135"/>
      <c r="H55" s="135"/>
      <c r="I55" s="135">
        <f>'SO 101 1 Pol'!G72</f>
        <v>0</v>
      </c>
      <c r="J55" s="131" t="str">
        <f>IF(I64=0,"",I55/I64*100)</f>
        <v/>
      </c>
    </row>
    <row r="56" spans="1:10" ht="36.75" customHeight="1" x14ac:dyDescent="0.25">
      <c r="A56" s="122"/>
      <c r="B56" s="127" t="s">
        <v>63</v>
      </c>
      <c r="C56" s="194" t="s">
        <v>64</v>
      </c>
      <c r="D56" s="195"/>
      <c r="E56" s="195"/>
      <c r="F56" s="134" t="s">
        <v>26</v>
      </c>
      <c r="G56" s="135"/>
      <c r="H56" s="135"/>
      <c r="I56" s="135">
        <f>'SO 101 1 Pol'!G79</f>
        <v>0</v>
      </c>
      <c r="J56" s="131" t="str">
        <f>IF(I64=0,"",I56/I64*100)</f>
        <v/>
      </c>
    </row>
    <row r="57" spans="1:10" ht="36.75" customHeight="1" x14ac:dyDescent="0.25">
      <c r="A57" s="122"/>
      <c r="B57" s="127" t="s">
        <v>65</v>
      </c>
      <c r="C57" s="194" t="s">
        <v>66</v>
      </c>
      <c r="D57" s="195"/>
      <c r="E57" s="195"/>
      <c r="F57" s="134" t="s">
        <v>26</v>
      </c>
      <c r="G57" s="135"/>
      <c r="H57" s="135"/>
      <c r="I57" s="135">
        <f>'SO 101 1 Pol'!G84</f>
        <v>0</v>
      </c>
      <c r="J57" s="131" t="str">
        <f>IF(I64=0,"",I57/I64*100)</f>
        <v/>
      </c>
    </row>
    <row r="58" spans="1:10" ht="36.75" customHeight="1" x14ac:dyDescent="0.25">
      <c r="A58" s="122"/>
      <c r="B58" s="127" t="s">
        <v>67</v>
      </c>
      <c r="C58" s="194" t="s">
        <v>68</v>
      </c>
      <c r="D58" s="195"/>
      <c r="E58" s="195"/>
      <c r="F58" s="134" t="s">
        <v>26</v>
      </c>
      <c r="G58" s="135"/>
      <c r="H58" s="135"/>
      <c r="I58" s="135">
        <f>'SO 101 1 Pol'!G107</f>
        <v>0</v>
      </c>
      <c r="J58" s="131" t="str">
        <f>IF(I64=0,"",I58/I64*100)</f>
        <v/>
      </c>
    </row>
    <row r="59" spans="1:10" ht="36.75" customHeight="1" x14ac:dyDescent="0.25">
      <c r="A59" s="122"/>
      <c r="B59" s="127" t="s">
        <v>69</v>
      </c>
      <c r="C59" s="194" t="s">
        <v>70</v>
      </c>
      <c r="D59" s="195"/>
      <c r="E59" s="195"/>
      <c r="F59" s="134" t="s">
        <v>26</v>
      </c>
      <c r="G59" s="135"/>
      <c r="H59" s="135"/>
      <c r="I59" s="135">
        <f>'SO 101 1 Pol'!G133</f>
        <v>0</v>
      </c>
      <c r="J59" s="131" t="str">
        <f>IF(I64=0,"",I59/I64*100)</f>
        <v/>
      </c>
    </row>
    <row r="60" spans="1:10" ht="36.75" customHeight="1" x14ac:dyDescent="0.25">
      <c r="A60" s="122"/>
      <c r="B60" s="127" t="s">
        <v>71</v>
      </c>
      <c r="C60" s="194" t="s">
        <v>72</v>
      </c>
      <c r="D60" s="195"/>
      <c r="E60" s="195"/>
      <c r="F60" s="134" t="s">
        <v>26</v>
      </c>
      <c r="G60" s="135"/>
      <c r="H60" s="135"/>
      <c r="I60" s="135">
        <f>'SO 101 1 Pol'!G139</f>
        <v>0</v>
      </c>
      <c r="J60" s="131" t="str">
        <f>IF(I64=0,"",I60/I64*100)</f>
        <v/>
      </c>
    </row>
    <row r="61" spans="1:10" ht="36.75" customHeight="1" x14ac:dyDescent="0.25">
      <c r="A61" s="122"/>
      <c r="B61" s="127" t="s">
        <v>73</v>
      </c>
      <c r="C61" s="194" t="s">
        <v>74</v>
      </c>
      <c r="D61" s="195"/>
      <c r="E61" s="195"/>
      <c r="F61" s="134" t="s">
        <v>26</v>
      </c>
      <c r="G61" s="135"/>
      <c r="H61" s="135"/>
      <c r="I61" s="135">
        <f>'SO 101 1 Pol'!G144</f>
        <v>0</v>
      </c>
      <c r="J61" s="131" t="str">
        <f>IF(I64=0,"",I61/I64*100)</f>
        <v/>
      </c>
    </row>
    <row r="62" spans="1:10" ht="36.75" customHeight="1" x14ac:dyDescent="0.25">
      <c r="A62" s="122"/>
      <c r="B62" s="127" t="s">
        <v>75</v>
      </c>
      <c r="C62" s="194" t="s">
        <v>29</v>
      </c>
      <c r="D62" s="195"/>
      <c r="E62" s="195"/>
      <c r="F62" s="134" t="s">
        <v>75</v>
      </c>
      <c r="G62" s="135"/>
      <c r="H62" s="135"/>
      <c r="I62" s="135">
        <f>'SO 101 VRN Pol'!G8</f>
        <v>0</v>
      </c>
      <c r="J62" s="131" t="str">
        <f>IF(I64=0,"",I62/I64*100)</f>
        <v/>
      </c>
    </row>
    <row r="63" spans="1:10" ht="36.75" customHeight="1" x14ac:dyDescent="0.25">
      <c r="A63" s="122"/>
      <c r="B63" s="127" t="s">
        <v>76</v>
      </c>
      <c r="C63" s="194" t="s">
        <v>30</v>
      </c>
      <c r="D63" s="195"/>
      <c r="E63" s="195"/>
      <c r="F63" s="134" t="s">
        <v>76</v>
      </c>
      <c r="G63" s="135"/>
      <c r="H63" s="135"/>
      <c r="I63" s="135">
        <f>'SO 101 VRN Pol'!G13</f>
        <v>0</v>
      </c>
      <c r="J63" s="131" t="str">
        <f>IF(I64=0,"",I63/I64*100)</f>
        <v/>
      </c>
    </row>
    <row r="64" spans="1:10" ht="25.5" customHeight="1" x14ac:dyDescent="0.25">
      <c r="A64" s="123"/>
      <c r="B64" s="128" t="s">
        <v>1</v>
      </c>
      <c r="C64" s="129"/>
      <c r="D64" s="130"/>
      <c r="E64" s="130"/>
      <c r="F64" s="136"/>
      <c r="G64" s="137"/>
      <c r="H64" s="137"/>
      <c r="I64" s="137">
        <f>SUM(I54:I63)</f>
        <v>0</v>
      </c>
      <c r="J64" s="132">
        <f>SUM(J54:J63)</f>
        <v>0</v>
      </c>
    </row>
    <row r="65" spans="6:10" x14ac:dyDescent="0.25">
      <c r="F65" s="86"/>
      <c r="G65" s="86"/>
      <c r="H65" s="86"/>
      <c r="I65" s="86"/>
      <c r="J65" s="133"/>
    </row>
    <row r="66" spans="6:10" x14ac:dyDescent="0.25">
      <c r="F66" s="86"/>
      <c r="G66" s="86"/>
      <c r="H66" s="86"/>
      <c r="I66" s="86"/>
      <c r="J66" s="133"/>
    </row>
    <row r="67" spans="6:10" x14ac:dyDescent="0.25">
      <c r="F67" s="86"/>
      <c r="G67" s="86"/>
      <c r="H67" s="86"/>
      <c r="I67" s="86"/>
      <c r="J67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8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5" t="s">
        <v>7</v>
      </c>
      <c r="B1" s="245"/>
      <c r="C1" s="246"/>
      <c r="D1" s="245"/>
      <c r="E1" s="245"/>
      <c r="F1" s="245"/>
      <c r="G1" s="245"/>
    </row>
    <row r="2" spans="1:7" ht="24.9" customHeight="1" x14ac:dyDescent="0.25">
      <c r="A2" s="50" t="s">
        <v>8</v>
      </c>
      <c r="B2" s="49"/>
      <c r="C2" s="247"/>
      <c r="D2" s="247"/>
      <c r="E2" s="247"/>
      <c r="F2" s="247"/>
      <c r="G2" s="248"/>
    </row>
    <row r="3" spans="1:7" ht="24.9" customHeight="1" x14ac:dyDescent="0.25">
      <c r="A3" s="50" t="s">
        <v>9</v>
      </c>
      <c r="B3" s="49"/>
      <c r="C3" s="247"/>
      <c r="D3" s="247"/>
      <c r="E3" s="247"/>
      <c r="F3" s="247"/>
      <c r="G3" s="248"/>
    </row>
    <row r="4" spans="1:7" ht="24.9" customHeight="1" x14ac:dyDescent="0.25">
      <c r="A4" s="50" t="s">
        <v>10</v>
      </c>
      <c r="B4" s="49"/>
      <c r="C4" s="247"/>
      <c r="D4" s="247"/>
      <c r="E4" s="247"/>
      <c r="F4" s="247"/>
      <c r="G4" s="248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B21F5-875A-488D-8B68-D3817639B614}">
  <sheetPr>
    <outlinePr summaryBelow="0"/>
  </sheetPr>
  <dimension ref="A1:BH5000"/>
  <sheetViews>
    <sheetView workbookViewId="0">
      <pane xSplit="1" topLeftCell="B1" activePane="topRight" state="frozen"/>
      <selection activeCell="A8" sqref="A8"/>
      <selection pane="topRight" sqref="A1:G1"/>
    </sheetView>
  </sheetViews>
  <sheetFormatPr defaultRowHeight="13.2" outlineLevelRow="3" x14ac:dyDescent="0.25"/>
  <cols>
    <col min="1" max="1" width="3.44140625" customWidth="1"/>
    <col min="2" max="2" width="12.6640625" style="120" customWidth="1"/>
    <col min="3" max="3" width="38.33203125" style="120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8" width="0" hidden="1" customWidth="1"/>
    <col min="20" max="20" width="9.21875" customWidth="1"/>
    <col min="21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251" t="s">
        <v>7</v>
      </c>
      <c r="B1" s="251"/>
      <c r="C1" s="251"/>
      <c r="D1" s="251"/>
      <c r="E1" s="251"/>
      <c r="F1" s="251"/>
      <c r="G1" s="251"/>
      <c r="AG1" t="s">
        <v>77</v>
      </c>
    </row>
    <row r="2" spans="1:60" ht="25.05" customHeight="1" x14ac:dyDescent="0.25">
      <c r="A2" s="139" t="s">
        <v>8</v>
      </c>
      <c r="B2" s="49" t="s">
        <v>43</v>
      </c>
      <c r="C2" s="252" t="s">
        <v>44</v>
      </c>
      <c r="D2" s="253"/>
      <c r="E2" s="253"/>
      <c r="F2" s="253"/>
      <c r="G2" s="254"/>
      <c r="AG2" t="s">
        <v>78</v>
      </c>
    </row>
    <row r="3" spans="1:60" ht="25.05" customHeight="1" x14ac:dyDescent="0.25">
      <c r="A3" s="139" t="s">
        <v>9</v>
      </c>
      <c r="B3" s="49" t="s">
        <v>46</v>
      </c>
      <c r="C3" s="252" t="s">
        <v>44</v>
      </c>
      <c r="D3" s="253"/>
      <c r="E3" s="253"/>
      <c r="F3" s="253"/>
      <c r="G3" s="254"/>
      <c r="AC3" s="120" t="s">
        <v>78</v>
      </c>
      <c r="AG3" t="s">
        <v>79</v>
      </c>
    </row>
    <row r="4" spans="1:60" ht="25.05" customHeight="1" x14ac:dyDescent="0.25">
      <c r="A4" s="140" t="s">
        <v>10</v>
      </c>
      <c r="B4" s="141" t="s">
        <v>47</v>
      </c>
      <c r="C4" s="255" t="s">
        <v>44</v>
      </c>
      <c r="D4" s="256"/>
      <c r="E4" s="256"/>
      <c r="F4" s="256"/>
      <c r="G4" s="257"/>
      <c r="AG4" t="s">
        <v>80</v>
      </c>
    </row>
    <row r="5" spans="1:60" x14ac:dyDescent="0.25">
      <c r="D5" s="10"/>
    </row>
    <row r="6" spans="1:60" ht="39.6" x14ac:dyDescent="0.25">
      <c r="A6" s="143" t="s">
        <v>81</v>
      </c>
      <c r="B6" s="145" t="s">
        <v>82</v>
      </c>
      <c r="C6" s="145" t="s">
        <v>83</v>
      </c>
      <c r="D6" s="144" t="s">
        <v>84</v>
      </c>
      <c r="E6" s="143" t="s">
        <v>85</v>
      </c>
      <c r="F6" s="142" t="s">
        <v>86</v>
      </c>
      <c r="G6" s="143" t="s">
        <v>31</v>
      </c>
      <c r="H6" s="146" t="s">
        <v>32</v>
      </c>
      <c r="I6" s="146" t="s">
        <v>87</v>
      </c>
      <c r="J6" s="146" t="s">
        <v>33</v>
      </c>
      <c r="K6" s="146" t="s">
        <v>88</v>
      </c>
      <c r="L6" s="146" t="s">
        <v>89</v>
      </c>
      <c r="M6" s="146" t="s">
        <v>90</v>
      </c>
      <c r="N6" s="146" t="s">
        <v>91</v>
      </c>
      <c r="O6" s="146" t="s">
        <v>92</v>
      </c>
      <c r="P6" s="146" t="s">
        <v>93</v>
      </c>
      <c r="Q6" s="146" t="s">
        <v>94</v>
      </c>
      <c r="R6" s="146" t="s">
        <v>95</v>
      </c>
      <c r="S6" s="146" t="s">
        <v>96</v>
      </c>
      <c r="T6" s="146" t="s">
        <v>97</v>
      </c>
      <c r="U6" s="146" t="s">
        <v>98</v>
      </c>
      <c r="V6" s="146" t="s">
        <v>99</v>
      </c>
      <c r="W6" s="146" t="s">
        <v>100</v>
      </c>
      <c r="X6" s="146" t="s">
        <v>101</v>
      </c>
      <c r="Y6" s="146" t="s">
        <v>102</v>
      </c>
    </row>
    <row r="7" spans="1:60" hidden="1" x14ac:dyDescent="0.25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5">
      <c r="A8" s="163" t="s">
        <v>103</v>
      </c>
      <c r="B8" s="164" t="s">
        <v>47</v>
      </c>
      <c r="C8" s="185" t="s">
        <v>60</v>
      </c>
      <c r="D8" s="165"/>
      <c r="E8" s="166"/>
      <c r="F8" s="167"/>
      <c r="G8" s="167">
        <f>SUMIF(AG9:AG71,"&lt;&gt;NOR",G9:G71)</f>
        <v>0</v>
      </c>
      <c r="H8" s="167"/>
      <c r="I8" s="167">
        <f>SUM(I9:I71)</f>
        <v>0</v>
      </c>
      <c r="J8" s="167"/>
      <c r="K8" s="167">
        <f>SUM(K9:K71)</f>
        <v>0</v>
      </c>
      <c r="L8" s="167"/>
      <c r="M8" s="167">
        <f>SUM(M9:M71)</f>
        <v>0</v>
      </c>
      <c r="N8" s="166"/>
      <c r="O8" s="166">
        <f>SUM(O9:O71)</f>
        <v>183.95000000000002</v>
      </c>
      <c r="P8" s="166"/>
      <c r="Q8" s="166">
        <f>SUM(Q9:Q71)</f>
        <v>0</v>
      </c>
      <c r="R8" s="167"/>
      <c r="S8" s="167"/>
      <c r="T8" s="168"/>
      <c r="U8" s="162"/>
      <c r="V8" s="162">
        <f>SUM(V9:V71)</f>
        <v>398.45</v>
      </c>
      <c r="W8" s="162"/>
      <c r="X8" s="162"/>
      <c r="Y8" s="162"/>
      <c r="AG8" t="s">
        <v>104</v>
      </c>
    </row>
    <row r="9" spans="1:60" outlineLevel="1" x14ac:dyDescent="0.25">
      <c r="A9" s="170">
        <v>1</v>
      </c>
      <c r="B9" s="171" t="s">
        <v>105</v>
      </c>
      <c r="C9" s="186" t="s">
        <v>106</v>
      </c>
      <c r="D9" s="172" t="s">
        <v>107</v>
      </c>
      <c r="E9" s="173">
        <v>11.55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3">
        <v>0</v>
      </c>
      <c r="O9" s="173">
        <f>ROUND(E9*N9,2)</f>
        <v>0</v>
      </c>
      <c r="P9" s="173">
        <v>0</v>
      </c>
      <c r="Q9" s="173">
        <f>ROUND(E9*P9,2)</f>
        <v>0</v>
      </c>
      <c r="R9" s="175"/>
      <c r="S9" s="175" t="s">
        <v>108</v>
      </c>
      <c r="T9" s="176" t="s">
        <v>108</v>
      </c>
      <c r="U9" s="157">
        <v>9.7000000000000003E-2</v>
      </c>
      <c r="V9" s="157">
        <f>ROUND(E9*U9,2)</f>
        <v>1.1200000000000001</v>
      </c>
      <c r="W9" s="157"/>
      <c r="X9" s="157" t="s">
        <v>109</v>
      </c>
      <c r="Y9" s="157" t="s">
        <v>110</v>
      </c>
      <c r="Z9" s="147"/>
      <c r="AA9" s="147"/>
      <c r="AB9" s="147"/>
      <c r="AC9" s="147"/>
      <c r="AD9" s="147"/>
      <c r="AE9" s="147"/>
      <c r="AF9" s="147"/>
      <c r="AG9" s="147" t="s">
        <v>111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5">
      <c r="A10" s="154"/>
      <c r="B10" s="155"/>
      <c r="C10" s="187" t="s">
        <v>112</v>
      </c>
      <c r="D10" s="158"/>
      <c r="E10" s="159">
        <v>11.55</v>
      </c>
      <c r="F10" s="157"/>
      <c r="G10" s="15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113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5">
      <c r="A11" s="170">
        <v>2</v>
      </c>
      <c r="B11" s="171" t="s">
        <v>114</v>
      </c>
      <c r="C11" s="186" t="s">
        <v>115</v>
      </c>
      <c r="D11" s="172" t="s">
        <v>107</v>
      </c>
      <c r="E11" s="173">
        <v>266.41800000000001</v>
      </c>
      <c r="F11" s="174"/>
      <c r="G11" s="175">
        <f>ROUND(E11*F11,2)</f>
        <v>0</v>
      </c>
      <c r="H11" s="174"/>
      <c r="I11" s="175">
        <f>ROUND(E11*H11,2)</f>
        <v>0</v>
      </c>
      <c r="J11" s="174"/>
      <c r="K11" s="175">
        <f>ROUND(E11*J11,2)</f>
        <v>0</v>
      </c>
      <c r="L11" s="175">
        <v>21</v>
      </c>
      <c r="M11" s="175">
        <f>G11*(1+L11/100)</f>
        <v>0</v>
      </c>
      <c r="N11" s="173">
        <v>0</v>
      </c>
      <c r="O11" s="173">
        <f>ROUND(E11*N11,2)</f>
        <v>0</v>
      </c>
      <c r="P11" s="173">
        <v>0</v>
      </c>
      <c r="Q11" s="173">
        <f>ROUND(E11*P11,2)</f>
        <v>0</v>
      </c>
      <c r="R11" s="175"/>
      <c r="S11" s="175" t="s">
        <v>108</v>
      </c>
      <c r="T11" s="176" t="s">
        <v>108</v>
      </c>
      <c r="U11" s="157">
        <v>0.22</v>
      </c>
      <c r="V11" s="157">
        <f>ROUND(E11*U11,2)</f>
        <v>58.61</v>
      </c>
      <c r="W11" s="157"/>
      <c r="X11" s="157" t="s">
        <v>109</v>
      </c>
      <c r="Y11" s="157" t="s">
        <v>110</v>
      </c>
      <c r="Z11" s="147"/>
      <c r="AA11" s="147"/>
      <c r="AB11" s="147"/>
      <c r="AC11" s="147"/>
      <c r="AD11" s="147"/>
      <c r="AE11" s="147"/>
      <c r="AF11" s="147"/>
      <c r="AG11" s="147" t="s">
        <v>111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2" x14ac:dyDescent="0.25">
      <c r="A12" s="154"/>
      <c r="B12" s="155"/>
      <c r="C12" s="187" t="s">
        <v>116</v>
      </c>
      <c r="D12" s="158"/>
      <c r="E12" s="159">
        <v>247.23</v>
      </c>
      <c r="F12" s="157"/>
      <c r="G12" s="157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113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3" x14ac:dyDescent="0.25">
      <c r="A13" s="154"/>
      <c r="B13" s="155"/>
      <c r="C13" s="187" t="s">
        <v>117</v>
      </c>
      <c r="D13" s="158"/>
      <c r="E13" s="159">
        <v>29.027999999999999</v>
      </c>
      <c r="F13" s="157"/>
      <c r="G13" s="157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113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3" x14ac:dyDescent="0.25">
      <c r="A14" s="154"/>
      <c r="B14" s="155"/>
      <c r="C14" s="188" t="s">
        <v>118</v>
      </c>
      <c r="D14" s="160"/>
      <c r="E14" s="161">
        <v>276.25799999999998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113</v>
      </c>
      <c r="AH14" s="147">
        <v>1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3" x14ac:dyDescent="0.25">
      <c r="A15" s="154"/>
      <c r="B15" s="155"/>
      <c r="C15" s="187" t="s">
        <v>119</v>
      </c>
      <c r="D15" s="158"/>
      <c r="E15" s="159">
        <v>-9.84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113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5">
      <c r="A16" s="177">
        <v>3</v>
      </c>
      <c r="B16" s="178" t="s">
        <v>120</v>
      </c>
      <c r="C16" s="189" t="s">
        <v>121</v>
      </c>
      <c r="D16" s="179" t="s">
        <v>107</v>
      </c>
      <c r="E16" s="180">
        <v>266.41800000000001</v>
      </c>
      <c r="F16" s="181"/>
      <c r="G16" s="182">
        <f>ROUND(E16*F16,2)</f>
        <v>0</v>
      </c>
      <c r="H16" s="181"/>
      <c r="I16" s="182">
        <f>ROUND(E16*H16,2)</f>
        <v>0</v>
      </c>
      <c r="J16" s="181"/>
      <c r="K16" s="182">
        <f>ROUND(E16*J16,2)</f>
        <v>0</v>
      </c>
      <c r="L16" s="182">
        <v>21</v>
      </c>
      <c r="M16" s="182">
        <f>G16*(1+L16/100)</f>
        <v>0</v>
      </c>
      <c r="N16" s="180">
        <v>0</v>
      </c>
      <c r="O16" s="180">
        <f>ROUND(E16*N16,2)</f>
        <v>0</v>
      </c>
      <c r="P16" s="180">
        <v>0</v>
      </c>
      <c r="Q16" s="180">
        <f>ROUND(E16*P16,2)</f>
        <v>0</v>
      </c>
      <c r="R16" s="182"/>
      <c r="S16" s="182" t="s">
        <v>108</v>
      </c>
      <c r="T16" s="183" t="s">
        <v>108</v>
      </c>
      <c r="U16" s="157">
        <v>8.7999999999999995E-2</v>
      </c>
      <c r="V16" s="157">
        <f>ROUND(E16*U16,2)</f>
        <v>23.44</v>
      </c>
      <c r="W16" s="157"/>
      <c r="X16" s="157" t="s">
        <v>109</v>
      </c>
      <c r="Y16" s="157" t="s">
        <v>110</v>
      </c>
      <c r="Z16" s="147"/>
      <c r="AA16" s="147"/>
      <c r="AB16" s="147"/>
      <c r="AC16" s="147"/>
      <c r="AD16" s="147"/>
      <c r="AE16" s="147"/>
      <c r="AF16" s="147"/>
      <c r="AG16" s="147" t="s">
        <v>111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5">
      <c r="A17" s="170">
        <v>4</v>
      </c>
      <c r="B17" s="171" t="s">
        <v>122</v>
      </c>
      <c r="C17" s="186" t="s">
        <v>123</v>
      </c>
      <c r="D17" s="172" t="s">
        <v>107</v>
      </c>
      <c r="E17" s="173">
        <v>38.1</v>
      </c>
      <c r="F17" s="174"/>
      <c r="G17" s="175">
        <f>ROUND(E17*F17,2)</f>
        <v>0</v>
      </c>
      <c r="H17" s="174"/>
      <c r="I17" s="175">
        <f>ROUND(E17*H17,2)</f>
        <v>0</v>
      </c>
      <c r="J17" s="174"/>
      <c r="K17" s="175">
        <f>ROUND(E17*J17,2)</f>
        <v>0</v>
      </c>
      <c r="L17" s="175">
        <v>21</v>
      </c>
      <c r="M17" s="175">
        <f>G17*(1+L17/100)</f>
        <v>0</v>
      </c>
      <c r="N17" s="173">
        <v>0</v>
      </c>
      <c r="O17" s="173">
        <f>ROUND(E17*N17,2)</f>
        <v>0</v>
      </c>
      <c r="P17" s="173">
        <v>0</v>
      </c>
      <c r="Q17" s="173">
        <f>ROUND(E17*P17,2)</f>
        <v>0</v>
      </c>
      <c r="R17" s="175"/>
      <c r="S17" s="175" t="s">
        <v>108</v>
      </c>
      <c r="T17" s="176" t="s">
        <v>108</v>
      </c>
      <c r="U17" s="157">
        <v>0.37</v>
      </c>
      <c r="V17" s="157">
        <f>ROUND(E17*U17,2)</f>
        <v>14.1</v>
      </c>
      <c r="W17" s="157"/>
      <c r="X17" s="157" t="s">
        <v>109</v>
      </c>
      <c r="Y17" s="157" t="s">
        <v>110</v>
      </c>
      <c r="Z17" s="147"/>
      <c r="AA17" s="147"/>
      <c r="AB17" s="147"/>
      <c r="AC17" s="147"/>
      <c r="AD17" s="147"/>
      <c r="AE17" s="147"/>
      <c r="AF17" s="147"/>
      <c r="AG17" s="147" t="s">
        <v>111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2" x14ac:dyDescent="0.25">
      <c r="A18" s="154"/>
      <c r="B18" s="155"/>
      <c r="C18" s="187" t="s">
        <v>124</v>
      </c>
      <c r="D18" s="158"/>
      <c r="E18" s="159">
        <v>38.1</v>
      </c>
      <c r="F18" s="157"/>
      <c r="G18" s="157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7"/>
      <c r="AA18" s="147"/>
      <c r="AB18" s="147"/>
      <c r="AC18" s="147"/>
      <c r="AD18" s="147"/>
      <c r="AE18" s="147"/>
      <c r="AF18" s="147"/>
      <c r="AG18" s="147" t="s">
        <v>113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5">
      <c r="A19" s="170">
        <v>5</v>
      </c>
      <c r="B19" s="171" t="s">
        <v>125</v>
      </c>
      <c r="C19" s="186" t="s">
        <v>126</v>
      </c>
      <c r="D19" s="172" t="s">
        <v>107</v>
      </c>
      <c r="E19" s="173">
        <v>159.732</v>
      </c>
      <c r="F19" s="174"/>
      <c r="G19" s="175">
        <f>ROUND(E19*F19,2)</f>
        <v>0</v>
      </c>
      <c r="H19" s="174"/>
      <c r="I19" s="175">
        <f>ROUND(E19*H19,2)</f>
        <v>0</v>
      </c>
      <c r="J19" s="174"/>
      <c r="K19" s="175">
        <f>ROUND(E19*J19,2)</f>
        <v>0</v>
      </c>
      <c r="L19" s="175">
        <v>21</v>
      </c>
      <c r="M19" s="175">
        <f>G19*(1+L19/100)</f>
        <v>0</v>
      </c>
      <c r="N19" s="173">
        <v>0</v>
      </c>
      <c r="O19" s="173">
        <f>ROUND(E19*N19,2)</f>
        <v>0</v>
      </c>
      <c r="P19" s="173">
        <v>0</v>
      </c>
      <c r="Q19" s="173">
        <f>ROUND(E19*P19,2)</f>
        <v>0</v>
      </c>
      <c r="R19" s="175"/>
      <c r="S19" s="175" t="s">
        <v>108</v>
      </c>
      <c r="T19" s="176" t="s">
        <v>108</v>
      </c>
      <c r="U19" s="157">
        <v>0.2</v>
      </c>
      <c r="V19" s="157">
        <f>ROUND(E19*U19,2)</f>
        <v>31.95</v>
      </c>
      <c r="W19" s="157"/>
      <c r="X19" s="157" t="s">
        <v>109</v>
      </c>
      <c r="Y19" s="157" t="s">
        <v>110</v>
      </c>
      <c r="Z19" s="147"/>
      <c r="AA19" s="147"/>
      <c r="AB19" s="147"/>
      <c r="AC19" s="147"/>
      <c r="AD19" s="147"/>
      <c r="AE19" s="147"/>
      <c r="AF19" s="147"/>
      <c r="AG19" s="147" t="s">
        <v>111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 x14ac:dyDescent="0.25">
      <c r="A20" s="154"/>
      <c r="B20" s="155"/>
      <c r="C20" s="187" t="s">
        <v>127</v>
      </c>
      <c r="D20" s="158"/>
      <c r="E20" s="159"/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113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3" x14ac:dyDescent="0.25">
      <c r="A21" s="154"/>
      <c r="B21" s="155"/>
      <c r="C21" s="187" t="s">
        <v>128</v>
      </c>
      <c r="D21" s="158"/>
      <c r="E21" s="159">
        <v>47.241999999999997</v>
      </c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113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3" x14ac:dyDescent="0.25">
      <c r="A22" s="154"/>
      <c r="B22" s="155"/>
      <c r="C22" s="187" t="s">
        <v>129</v>
      </c>
      <c r="D22" s="158"/>
      <c r="E22" s="159">
        <v>36.25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113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3" x14ac:dyDescent="0.25">
      <c r="A23" s="154"/>
      <c r="B23" s="155"/>
      <c r="C23" s="187" t="s">
        <v>130</v>
      </c>
      <c r="D23" s="158"/>
      <c r="E23" s="159">
        <v>20.8</v>
      </c>
      <c r="F23" s="157"/>
      <c r="G23" s="157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7"/>
      <c r="AA23" s="147"/>
      <c r="AB23" s="147"/>
      <c r="AC23" s="147"/>
      <c r="AD23" s="147"/>
      <c r="AE23" s="147"/>
      <c r="AF23" s="147"/>
      <c r="AG23" s="147" t="s">
        <v>113</v>
      </c>
      <c r="AH23" s="147">
        <v>0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3" x14ac:dyDescent="0.25">
      <c r="A24" s="154"/>
      <c r="B24" s="155"/>
      <c r="C24" s="187" t="s">
        <v>131</v>
      </c>
      <c r="D24" s="158"/>
      <c r="E24" s="159">
        <v>55.44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113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5">
      <c r="A25" s="170">
        <v>6</v>
      </c>
      <c r="B25" s="171" t="s">
        <v>132</v>
      </c>
      <c r="C25" s="186" t="s">
        <v>133</v>
      </c>
      <c r="D25" s="172" t="s">
        <v>134</v>
      </c>
      <c r="E25" s="173">
        <v>94.483999999999995</v>
      </c>
      <c r="F25" s="174"/>
      <c r="G25" s="175">
        <f>ROUND(E25*F25,2)</f>
        <v>0</v>
      </c>
      <c r="H25" s="174"/>
      <c r="I25" s="175">
        <f>ROUND(E25*H25,2)</f>
        <v>0</v>
      </c>
      <c r="J25" s="174"/>
      <c r="K25" s="175">
        <f>ROUND(E25*J25,2)</f>
        <v>0</v>
      </c>
      <c r="L25" s="175">
        <v>21</v>
      </c>
      <c r="M25" s="175">
        <f>G25*(1+L25/100)</f>
        <v>0</v>
      </c>
      <c r="N25" s="173">
        <v>9.8999999999999999E-4</v>
      </c>
      <c r="O25" s="173">
        <f>ROUND(E25*N25,2)</f>
        <v>0.09</v>
      </c>
      <c r="P25" s="173">
        <v>0</v>
      </c>
      <c r="Q25" s="173">
        <f>ROUND(E25*P25,2)</f>
        <v>0</v>
      </c>
      <c r="R25" s="175"/>
      <c r="S25" s="175" t="s">
        <v>108</v>
      </c>
      <c r="T25" s="176" t="s">
        <v>108</v>
      </c>
      <c r="U25" s="157">
        <v>0.24</v>
      </c>
      <c r="V25" s="157">
        <f>ROUND(E25*U25,2)</f>
        <v>22.68</v>
      </c>
      <c r="W25" s="157"/>
      <c r="X25" s="157" t="s">
        <v>109</v>
      </c>
      <c r="Y25" s="157" t="s">
        <v>110</v>
      </c>
      <c r="Z25" s="147"/>
      <c r="AA25" s="147"/>
      <c r="AB25" s="147"/>
      <c r="AC25" s="147"/>
      <c r="AD25" s="147"/>
      <c r="AE25" s="147"/>
      <c r="AF25" s="147"/>
      <c r="AG25" s="147" t="s">
        <v>111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2" x14ac:dyDescent="0.25">
      <c r="A26" s="154"/>
      <c r="B26" s="155"/>
      <c r="C26" s="187" t="s">
        <v>135</v>
      </c>
      <c r="D26" s="158"/>
      <c r="E26" s="159">
        <v>94.483999999999995</v>
      </c>
      <c r="F26" s="157"/>
      <c r="G26" s="157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113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5">
      <c r="A27" s="177">
        <v>7</v>
      </c>
      <c r="B27" s="178" t="s">
        <v>136</v>
      </c>
      <c r="C27" s="189" t="s">
        <v>137</v>
      </c>
      <c r="D27" s="179" t="s">
        <v>134</v>
      </c>
      <c r="E27" s="180">
        <v>94.483999999999995</v>
      </c>
      <c r="F27" s="181"/>
      <c r="G27" s="182">
        <f>ROUND(E27*F27,2)</f>
        <v>0</v>
      </c>
      <c r="H27" s="181"/>
      <c r="I27" s="182">
        <f>ROUND(E27*H27,2)</f>
        <v>0</v>
      </c>
      <c r="J27" s="181"/>
      <c r="K27" s="182">
        <f>ROUND(E27*J27,2)</f>
        <v>0</v>
      </c>
      <c r="L27" s="182">
        <v>21</v>
      </c>
      <c r="M27" s="182">
        <f>G27*(1+L27/100)</f>
        <v>0</v>
      </c>
      <c r="N27" s="180">
        <v>0</v>
      </c>
      <c r="O27" s="180">
        <f>ROUND(E27*N27,2)</f>
        <v>0</v>
      </c>
      <c r="P27" s="180">
        <v>0</v>
      </c>
      <c r="Q27" s="180">
        <f>ROUND(E27*P27,2)</f>
        <v>0</v>
      </c>
      <c r="R27" s="182"/>
      <c r="S27" s="182" t="s">
        <v>108</v>
      </c>
      <c r="T27" s="183" t="s">
        <v>108</v>
      </c>
      <c r="U27" s="157">
        <v>7.0000000000000007E-2</v>
      </c>
      <c r="V27" s="157">
        <f>ROUND(E27*U27,2)</f>
        <v>6.61</v>
      </c>
      <c r="W27" s="157"/>
      <c r="X27" s="157" t="s">
        <v>109</v>
      </c>
      <c r="Y27" s="157" t="s">
        <v>110</v>
      </c>
      <c r="Z27" s="147"/>
      <c r="AA27" s="147"/>
      <c r="AB27" s="147"/>
      <c r="AC27" s="147"/>
      <c r="AD27" s="147"/>
      <c r="AE27" s="147"/>
      <c r="AF27" s="147"/>
      <c r="AG27" s="147" t="s">
        <v>111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ht="20.399999999999999" outlineLevel="1" x14ac:dyDescent="0.25">
      <c r="A28" s="170">
        <v>8</v>
      </c>
      <c r="B28" s="171" t="s">
        <v>138</v>
      </c>
      <c r="C28" s="186" t="s">
        <v>139</v>
      </c>
      <c r="D28" s="172" t="s">
        <v>107</v>
      </c>
      <c r="E28" s="173">
        <v>9.84</v>
      </c>
      <c r="F28" s="174"/>
      <c r="G28" s="175">
        <f>ROUND(E28*F28,2)</f>
        <v>0</v>
      </c>
      <c r="H28" s="174"/>
      <c r="I28" s="175">
        <f>ROUND(E28*H28,2)</f>
        <v>0</v>
      </c>
      <c r="J28" s="174"/>
      <c r="K28" s="175">
        <f>ROUND(E28*J28,2)</f>
        <v>0</v>
      </c>
      <c r="L28" s="175">
        <v>21</v>
      </c>
      <c r="M28" s="175">
        <f>G28*(1+L28/100)</f>
        <v>0</v>
      </c>
      <c r="N28" s="173">
        <v>0</v>
      </c>
      <c r="O28" s="173">
        <f>ROUND(E28*N28,2)</f>
        <v>0</v>
      </c>
      <c r="P28" s="173">
        <v>0</v>
      </c>
      <c r="Q28" s="173">
        <f>ROUND(E28*P28,2)</f>
        <v>0</v>
      </c>
      <c r="R28" s="175"/>
      <c r="S28" s="175" t="s">
        <v>108</v>
      </c>
      <c r="T28" s="176" t="s">
        <v>108</v>
      </c>
      <c r="U28" s="157">
        <v>3.53</v>
      </c>
      <c r="V28" s="157">
        <f>ROUND(E28*U28,2)</f>
        <v>34.74</v>
      </c>
      <c r="W28" s="157"/>
      <c r="X28" s="157" t="s">
        <v>109</v>
      </c>
      <c r="Y28" s="157" t="s">
        <v>110</v>
      </c>
      <c r="Z28" s="147"/>
      <c r="AA28" s="147"/>
      <c r="AB28" s="147"/>
      <c r="AC28" s="147"/>
      <c r="AD28" s="147"/>
      <c r="AE28" s="147"/>
      <c r="AF28" s="147"/>
      <c r="AG28" s="147" t="s">
        <v>111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2" x14ac:dyDescent="0.25">
      <c r="A29" s="154"/>
      <c r="B29" s="155"/>
      <c r="C29" s="187" t="s">
        <v>140</v>
      </c>
      <c r="D29" s="158"/>
      <c r="E29" s="159">
        <v>9.84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113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5">
      <c r="A30" s="170">
        <v>9</v>
      </c>
      <c r="B30" s="171" t="s">
        <v>141</v>
      </c>
      <c r="C30" s="186" t="s">
        <v>142</v>
      </c>
      <c r="D30" s="172" t="s">
        <v>107</v>
      </c>
      <c r="E30" s="173">
        <v>60.591999999999999</v>
      </c>
      <c r="F30" s="174"/>
      <c r="G30" s="175">
        <f>ROUND(E30*F30,2)</f>
        <v>0</v>
      </c>
      <c r="H30" s="174"/>
      <c r="I30" s="175">
        <f>ROUND(E30*H30,2)</f>
        <v>0</v>
      </c>
      <c r="J30" s="174"/>
      <c r="K30" s="175">
        <f>ROUND(E30*J30,2)</f>
        <v>0</v>
      </c>
      <c r="L30" s="175">
        <v>21</v>
      </c>
      <c r="M30" s="175">
        <f>G30*(1+L30/100)</f>
        <v>0</v>
      </c>
      <c r="N30" s="173">
        <v>0</v>
      </c>
      <c r="O30" s="173">
        <f>ROUND(E30*N30,2)</f>
        <v>0</v>
      </c>
      <c r="P30" s="173">
        <v>0</v>
      </c>
      <c r="Q30" s="173">
        <f>ROUND(E30*P30,2)</f>
        <v>0</v>
      </c>
      <c r="R30" s="175"/>
      <c r="S30" s="175" t="s">
        <v>108</v>
      </c>
      <c r="T30" s="176" t="s">
        <v>108</v>
      </c>
      <c r="U30" s="157">
        <v>0.20200000000000001</v>
      </c>
      <c r="V30" s="157">
        <f>ROUND(E30*U30,2)</f>
        <v>12.24</v>
      </c>
      <c r="W30" s="157"/>
      <c r="X30" s="157" t="s">
        <v>109</v>
      </c>
      <c r="Y30" s="157" t="s">
        <v>110</v>
      </c>
      <c r="Z30" s="147"/>
      <c r="AA30" s="147"/>
      <c r="AB30" s="147"/>
      <c r="AC30" s="147"/>
      <c r="AD30" s="147"/>
      <c r="AE30" s="147"/>
      <c r="AF30" s="147"/>
      <c r="AG30" s="147" t="s">
        <v>111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2" x14ac:dyDescent="0.25">
      <c r="A31" s="154"/>
      <c r="B31" s="155"/>
      <c r="C31" s="249" t="s">
        <v>143</v>
      </c>
      <c r="D31" s="250"/>
      <c r="E31" s="250"/>
      <c r="F31" s="250"/>
      <c r="G31" s="250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144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2" x14ac:dyDescent="0.25">
      <c r="A32" s="154"/>
      <c r="B32" s="155"/>
      <c r="C32" s="187" t="s">
        <v>145</v>
      </c>
      <c r="D32" s="158"/>
      <c r="E32" s="159"/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7"/>
      <c r="AA32" s="147"/>
      <c r="AB32" s="147"/>
      <c r="AC32" s="147"/>
      <c r="AD32" s="147"/>
      <c r="AE32" s="147"/>
      <c r="AF32" s="147"/>
      <c r="AG32" s="147" t="s">
        <v>113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3" x14ac:dyDescent="0.25">
      <c r="A33" s="154"/>
      <c r="B33" s="155"/>
      <c r="C33" s="187" t="s">
        <v>146</v>
      </c>
      <c r="D33" s="158"/>
      <c r="E33" s="159">
        <v>31.641999999999999</v>
      </c>
      <c r="F33" s="157"/>
      <c r="G33" s="15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113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5">
      <c r="A34" s="154"/>
      <c r="B34" s="155"/>
      <c r="C34" s="187" t="s">
        <v>147</v>
      </c>
      <c r="D34" s="158"/>
      <c r="E34" s="159">
        <v>23.75</v>
      </c>
      <c r="F34" s="157"/>
      <c r="G34" s="15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113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 x14ac:dyDescent="0.25">
      <c r="A35" s="154"/>
      <c r="B35" s="155"/>
      <c r="C35" s="187" t="s">
        <v>148</v>
      </c>
      <c r="D35" s="158"/>
      <c r="E35" s="159">
        <v>5.2</v>
      </c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113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5">
      <c r="A36" s="170">
        <v>10</v>
      </c>
      <c r="B36" s="171" t="s">
        <v>149</v>
      </c>
      <c r="C36" s="186" t="s">
        <v>150</v>
      </c>
      <c r="D36" s="172" t="s">
        <v>107</v>
      </c>
      <c r="E36" s="173">
        <v>36.59686</v>
      </c>
      <c r="F36" s="174"/>
      <c r="G36" s="175">
        <f>ROUND(E36*F36,2)</f>
        <v>0</v>
      </c>
      <c r="H36" s="174"/>
      <c r="I36" s="175">
        <f>ROUND(E36*H36,2)</f>
        <v>0</v>
      </c>
      <c r="J36" s="174"/>
      <c r="K36" s="175">
        <f>ROUND(E36*J36,2)</f>
        <v>0</v>
      </c>
      <c r="L36" s="175">
        <v>21</v>
      </c>
      <c r="M36" s="175">
        <f>G36*(1+L36/100)</f>
        <v>0</v>
      </c>
      <c r="N36" s="173">
        <v>0</v>
      </c>
      <c r="O36" s="173">
        <f>ROUND(E36*N36,2)</f>
        <v>0</v>
      </c>
      <c r="P36" s="173">
        <v>0</v>
      </c>
      <c r="Q36" s="173">
        <f>ROUND(E36*P36,2)</f>
        <v>0</v>
      </c>
      <c r="R36" s="175"/>
      <c r="S36" s="175" t="s">
        <v>151</v>
      </c>
      <c r="T36" s="176" t="s">
        <v>108</v>
      </c>
      <c r="U36" s="157">
        <v>0.20200000000000001</v>
      </c>
      <c r="V36" s="157">
        <f>ROUND(E36*U36,2)</f>
        <v>7.39</v>
      </c>
      <c r="W36" s="157"/>
      <c r="X36" s="157" t="s">
        <v>109</v>
      </c>
      <c r="Y36" s="157" t="s">
        <v>110</v>
      </c>
      <c r="Z36" s="147"/>
      <c r="AA36" s="147"/>
      <c r="AB36" s="147"/>
      <c r="AC36" s="147"/>
      <c r="AD36" s="147"/>
      <c r="AE36" s="147"/>
      <c r="AF36" s="147"/>
      <c r="AG36" s="147" t="s">
        <v>111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2" x14ac:dyDescent="0.25">
      <c r="A37" s="154"/>
      <c r="B37" s="155"/>
      <c r="C37" s="249" t="s">
        <v>143</v>
      </c>
      <c r="D37" s="250"/>
      <c r="E37" s="250"/>
      <c r="F37" s="250"/>
      <c r="G37" s="250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7"/>
      <c r="AA37" s="147"/>
      <c r="AB37" s="147"/>
      <c r="AC37" s="147"/>
      <c r="AD37" s="147"/>
      <c r="AE37" s="147"/>
      <c r="AF37" s="147"/>
      <c r="AG37" s="147" t="s">
        <v>144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2" x14ac:dyDescent="0.25">
      <c r="A38" s="154"/>
      <c r="B38" s="155"/>
      <c r="C38" s="187" t="s">
        <v>152</v>
      </c>
      <c r="D38" s="158"/>
      <c r="E38" s="159"/>
      <c r="F38" s="157"/>
      <c r="G38" s="157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113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3" x14ac:dyDescent="0.25">
      <c r="A39" s="154"/>
      <c r="B39" s="155"/>
      <c r="C39" s="187" t="s">
        <v>153</v>
      </c>
      <c r="D39" s="158"/>
      <c r="E39" s="159">
        <v>8.36</v>
      </c>
      <c r="F39" s="157"/>
      <c r="G39" s="157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7"/>
      <c r="AA39" s="147"/>
      <c r="AB39" s="147"/>
      <c r="AC39" s="147"/>
      <c r="AD39" s="147"/>
      <c r="AE39" s="147"/>
      <c r="AF39" s="147"/>
      <c r="AG39" s="147" t="s">
        <v>113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3" x14ac:dyDescent="0.25">
      <c r="A40" s="154"/>
      <c r="B40" s="155"/>
      <c r="C40" s="187" t="s">
        <v>154</v>
      </c>
      <c r="D40" s="158"/>
      <c r="E40" s="159">
        <v>30.48</v>
      </c>
      <c r="F40" s="157"/>
      <c r="G40" s="157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7"/>
      <c r="AA40" s="147"/>
      <c r="AB40" s="147"/>
      <c r="AC40" s="147"/>
      <c r="AD40" s="147"/>
      <c r="AE40" s="147"/>
      <c r="AF40" s="147"/>
      <c r="AG40" s="147" t="s">
        <v>113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3" x14ac:dyDescent="0.25">
      <c r="A41" s="154"/>
      <c r="B41" s="155"/>
      <c r="C41" s="187" t="s">
        <v>155</v>
      </c>
      <c r="D41" s="158"/>
      <c r="E41" s="159">
        <v>-2.2431399999999999</v>
      </c>
      <c r="F41" s="157"/>
      <c r="G41" s="157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113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5">
      <c r="A42" s="170">
        <v>11</v>
      </c>
      <c r="B42" s="171" t="s">
        <v>156</v>
      </c>
      <c r="C42" s="186" t="s">
        <v>157</v>
      </c>
      <c r="D42" s="172" t="s">
        <v>158</v>
      </c>
      <c r="E42" s="173">
        <v>65.874350000000007</v>
      </c>
      <c r="F42" s="174"/>
      <c r="G42" s="175">
        <f>ROUND(E42*F42,2)</f>
        <v>0</v>
      </c>
      <c r="H42" s="174"/>
      <c r="I42" s="175">
        <f>ROUND(E42*H42,2)</f>
        <v>0</v>
      </c>
      <c r="J42" s="174"/>
      <c r="K42" s="175">
        <f>ROUND(E42*J42,2)</f>
        <v>0</v>
      </c>
      <c r="L42" s="175">
        <v>21</v>
      </c>
      <c r="M42" s="175">
        <f>G42*(1+L42/100)</f>
        <v>0</v>
      </c>
      <c r="N42" s="173">
        <v>1</v>
      </c>
      <c r="O42" s="173">
        <f>ROUND(E42*N42,2)</f>
        <v>65.87</v>
      </c>
      <c r="P42" s="173">
        <v>0</v>
      </c>
      <c r="Q42" s="173">
        <f>ROUND(E42*P42,2)</f>
        <v>0</v>
      </c>
      <c r="R42" s="175" t="s">
        <v>159</v>
      </c>
      <c r="S42" s="175" t="s">
        <v>108</v>
      </c>
      <c r="T42" s="176" t="s">
        <v>108</v>
      </c>
      <c r="U42" s="157">
        <v>0</v>
      </c>
      <c r="V42" s="157">
        <f>ROUND(E42*U42,2)</f>
        <v>0</v>
      </c>
      <c r="W42" s="157"/>
      <c r="X42" s="157" t="s">
        <v>160</v>
      </c>
      <c r="Y42" s="157" t="s">
        <v>110</v>
      </c>
      <c r="Z42" s="147"/>
      <c r="AA42" s="147"/>
      <c r="AB42" s="147"/>
      <c r="AC42" s="147"/>
      <c r="AD42" s="147"/>
      <c r="AE42" s="147"/>
      <c r="AF42" s="147"/>
      <c r="AG42" s="147" t="s">
        <v>161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2" x14ac:dyDescent="0.25">
      <c r="A43" s="154"/>
      <c r="B43" s="155"/>
      <c r="C43" s="187" t="s">
        <v>162</v>
      </c>
      <c r="D43" s="158"/>
      <c r="E43" s="159">
        <v>65.874350000000007</v>
      </c>
      <c r="F43" s="157"/>
      <c r="G43" s="157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7"/>
      <c r="AA43" s="147"/>
      <c r="AB43" s="147"/>
      <c r="AC43" s="147"/>
      <c r="AD43" s="147"/>
      <c r="AE43" s="147"/>
      <c r="AF43" s="147"/>
      <c r="AG43" s="147" t="s">
        <v>113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5">
      <c r="A44" s="170">
        <v>12</v>
      </c>
      <c r="B44" s="171" t="s">
        <v>163</v>
      </c>
      <c r="C44" s="186" t="s">
        <v>164</v>
      </c>
      <c r="D44" s="172" t="s">
        <v>134</v>
      </c>
      <c r="E44" s="173">
        <v>673.8</v>
      </c>
      <c r="F44" s="174"/>
      <c r="G44" s="175">
        <f>ROUND(E44*F44,2)</f>
        <v>0</v>
      </c>
      <c r="H44" s="174"/>
      <c r="I44" s="175">
        <f>ROUND(E44*H44,2)</f>
        <v>0</v>
      </c>
      <c r="J44" s="174"/>
      <c r="K44" s="175">
        <f>ROUND(E44*J44,2)</f>
        <v>0</v>
      </c>
      <c r="L44" s="175">
        <v>21</v>
      </c>
      <c r="M44" s="175">
        <f>G44*(1+L44/100)</f>
        <v>0</v>
      </c>
      <c r="N44" s="173">
        <v>0</v>
      </c>
      <c r="O44" s="173">
        <f>ROUND(E44*N44,2)</f>
        <v>0</v>
      </c>
      <c r="P44" s="173">
        <v>0</v>
      </c>
      <c r="Q44" s="173">
        <f>ROUND(E44*P44,2)</f>
        <v>0</v>
      </c>
      <c r="R44" s="175"/>
      <c r="S44" s="175" t="s">
        <v>108</v>
      </c>
      <c r="T44" s="176" t="s">
        <v>108</v>
      </c>
      <c r="U44" s="157">
        <v>0.02</v>
      </c>
      <c r="V44" s="157">
        <f>ROUND(E44*U44,2)</f>
        <v>13.48</v>
      </c>
      <c r="W44" s="157"/>
      <c r="X44" s="157" t="s">
        <v>109</v>
      </c>
      <c r="Y44" s="157" t="s">
        <v>110</v>
      </c>
      <c r="Z44" s="147"/>
      <c r="AA44" s="147"/>
      <c r="AB44" s="147"/>
      <c r="AC44" s="147"/>
      <c r="AD44" s="147"/>
      <c r="AE44" s="147"/>
      <c r="AF44" s="147"/>
      <c r="AG44" s="147" t="s">
        <v>111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2" x14ac:dyDescent="0.25">
      <c r="A45" s="154"/>
      <c r="B45" s="155"/>
      <c r="C45" s="187" t="s">
        <v>165</v>
      </c>
      <c r="D45" s="158"/>
      <c r="E45" s="159">
        <v>673.8</v>
      </c>
      <c r="F45" s="157"/>
      <c r="G45" s="157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113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1" x14ac:dyDescent="0.25">
      <c r="A46" s="170">
        <v>13</v>
      </c>
      <c r="B46" s="171" t="s">
        <v>166</v>
      </c>
      <c r="C46" s="186" t="s">
        <v>167</v>
      </c>
      <c r="D46" s="172" t="s">
        <v>107</v>
      </c>
      <c r="E46" s="173">
        <v>411.94799999999998</v>
      </c>
      <c r="F46" s="174"/>
      <c r="G46" s="175">
        <f>ROUND(E46*F46,2)</f>
        <v>0</v>
      </c>
      <c r="H46" s="174"/>
      <c r="I46" s="175">
        <f>ROUND(E46*H46,2)</f>
        <v>0</v>
      </c>
      <c r="J46" s="174"/>
      <c r="K46" s="175">
        <f>ROUND(E46*J46,2)</f>
        <v>0</v>
      </c>
      <c r="L46" s="175">
        <v>21</v>
      </c>
      <c r="M46" s="175">
        <f>G46*(1+L46/100)</f>
        <v>0</v>
      </c>
      <c r="N46" s="173">
        <v>0</v>
      </c>
      <c r="O46" s="173">
        <f>ROUND(E46*N46,2)</f>
        <v>0</v>
      </c>
      <c r="P46" s="173">
        <v>0</v>
      </c>
      <c r="Q46" s="173">
        <f>ROUND(E46*P46,2)</f>
        <v>0</v>
      </c>
      <c r="R46" s="175"/>
      <c r="S46" s="175" t="s">
        <v>108</v>
      </c>
      <c r="T46" s="176" t="s">
        <v>108</v>
      </c>
      <c r="U46" s="157">
        <v>1.0999999999999999E-2</v>
      </c>
      <c r="V46" s="157">
        <f>ROUND(E46*U46,2)</f>
        <v>4.53</v>
      </c>
      <c r="W46" s="157"/>
      <c r="X46" s="157" t="s">
        <v>109</v>
      </c>
      <c r="Y46" s="157" t="s">
        <v>110</v>
      </c>
      <c r="Z46" s="147"/>
      <c r="AA46" s="147"/>
      <c r="AB46" s="147"/>
      <c r="AC46" s="147"/>
      <c r="AD46" s="147"/>
      <c r="AE46" s="147"/>
      <c r="AF46" s="147"/>
      <c r="AG46" s="147" t="s">
        <v>111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2" x14ac:dyDescent="0.25">
      <c r="A47" s="154"/>
      <c r="B47" s="155"/>
      <c r="C47" s="187" t="s">
        <v>168</v>
      </c>
      <c r="D47" s="158"/>
      <c r="E47" s="159">
        <v>474.09</v>
      </c>
      <c r="F47" s="157"/>
      <c r="G47" s="157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113</v>
      </c>
      <c r="AH47" s="147">
        <v>0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3" x14ac:dyDescent="0.25">
      <c r="A48" s="154"/>
      <c r="B48" s="155"/>
      <c r="C48" s="187" t="s">
        <v>169</v>
      </c>
      <c r="D48" s="158"/>
      <c r="E48" s="159">
        <v>-60.591999999999999</v>
      </c>
      <c r="F48" s="157"/>
      <c r="G48" s="157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7"/>
      <c r="AA48" s="147"/>
      <c r="AB48" s="147"/>
      <c r="AC48" s="147"/>
      <c r="AD48" s="147"/>
      <c r="AE48" s="147"/>
      <c r="AF48" s="147"/>
      <c r="AG48" s="147" t="s">
        <v>113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3" x14ac:dyDescent="0.25">
      <c r="A49" s="154"/>
      <c r="B49" s="155"/>
      <c r="C49" s="187" t="s">
        <v>170</v>
      </c>
      <c r="D49" s="158"/>
      <c r="E49" s="159">
        <v>-1.55</v>
      </c>
      <c r="F49" s="157"/>
      <c r="G49" s="157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7"/>
      <c r="AA49" s="147"/>
      <c r="AB49" s="147"/>
      <c r="AC49" s="147"/>
      <c r="AD49" s="147"/>
      <c r="AE49" s="147"/>
      <c r="AF49" s="147"/>
      <c r="AG49" s="147" t="s">
        <v>113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1" x14ac:dyDescent="0.25">
      <c r="A50" s="177">
        <v>14</v>
      </c>
      <c r="B50" s="178" t="s">
        <v>171</v>
      </c>
      <c r="C50" s="189" t="s">
        <v>172</v>
      </c>
      <c r="D50" s="179" t="s">
        <v>134</v>
      </c>
      <c r="E50" s="180">
        <v>77</v>
      </c>
      <c r="F50" s="181"/>
      <c r="G50" s="182">
        <f>ROUND(E50*F50,2)</f>
        <v>0</v>
      </c>
      <c r="H50" s="181"/>
      <c r="I50" s="182">
        <f>ROUND(E50*H50,2)</f>
        <v>0</v>
      </c>
      <c r="J50" s="181"/>
      <c r="K50" s="182">
        <f>ROUND(E50*J50,2)</f>
        <v>0</v>
      </c>
      <c r="L50" s="182">
        <v>21</v>
      </c>
      <c r="M50" s="182">
        <f>G50*(1+L50/100)</f>
        <v>0</v>
      </c>
      <c r="N50" s="180">
        <v>0</v>
      </c>
      <c r="O50" s="180">
        <f>ROUND(E50*N50,2)</f>
        <v>0</v>
      </c>
      <c r="P50" s="180">
        <v>0</v>
      </c>
      <c r="Q50" s="180">
        <f>ROUND(E50*P50,2)</f>
        <v>0</v>
      </c>
      <c r="R50" s="182"/>
      <c r="S50" s="182" t="s">
        <v>108</v>
      </c>
      <c r="T50" s="183" t="s">
        <v>108</v>
      </c>
      <c r="U50" s="157">
        <v>1.2E-2</v>
      </c>
      <c r="V50" s="157">
        <f>ROUND(E50*U50,2)</f>
        <v>0.92</v>
      </c>
      <c r="W50" s="157"/>
      <c r="X50" s="157" t="s">
        <v>109</v>
      </c>
      <c r="Y50" s="157" t="s">
        <v>110</v>
      </c>
      <c r="Z50" s="147"/>
      <c r="AA50" s="147"/>
      <c r="AB50" s="147"/>
      <c r="AC50" s="147"/>
      <c r="AD50" s="147"/>
      <c r="AE50" s="147"/>
      <c r="AF50" s="147"/>
      <c r="AG50" s="147" t="s">
        <v>111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1" x14ac:dyDescent="0.25">
      <c r="A51" s="177">
        <v>15</v>
      </c>
      <c r="B51" s="178" t="s">
        <v>173</v>
      </c>
      <c r="C51" s="189" t="s">
        <v>174</v>
      </c>
      <c r="D51" s="179" t="s">
        <v>107</v>
      </c>
      <c r="E51" s="180">
        <v>411.94799999999998</v>
      </c>
      <c r="F51" s="181"/>
      <c r="G51" s="182">
        <f>ROUND(E51*F51,2)</f>
        <v>0</v>
      </c>
      <c r="H51" s="181"/>
      <c r="I51" s="182">
        <f>ROUND(E51*H51,2)</f>
        <v>0</v>
      </c>
      <c r="J51" s="181"/>
      <c r="K51" s="182">
        <f>ROUND(E51*J51,2)</f>
        <v>0</v>
      </c>
      <c r="L51" s="182">
        <v>21</v>
      </c>
      <c r="M51" s="182">
        <f>G51*(1+L51/100)</f>
        <v>0</v>
      </c>
      <c r="N51" s="180">
        <v>0</v>
      </c>
      <c r="O51" s="180">
        <f>ROUND(E51*N51,2)</f>
        <v>0</v>
      </c>
      <c r="P51" s="180">
        <v>0</v>
      </c>
      <c r="Q51" s="180">
        <f>ROUND(E51*P51,2)</f>
        <v>0</v>
      </c>
      <c r="R51" s="182"/>
      <c r="S51" s="182" t="s">
        <v>108</v>
      </c>
      <c r="T51" s="183" t="s">
        <v>108</v>
      </c>
      <c r="U51" s="157">
        <v>0.05</v>
      </c>
      <c r="V51" s="157">
        <f>ROUND(E51*U51,2)</f>
        <v>20.6</v>
      </c>
      <c r="W51" s="157"/>
      <c r="X51" s="157" t="s">
        <v>109</v>
      </c>
      <c r="Y51" s="157" t="s">
        <v>110</v>
      </c>
      <c r="Z51" s="147"/>
      <c r="AA51" s="147"/>
      <c r="AB51" s="147"/>
      <c r="AC51" s="147"/>
      <c r="AD51" s="147"/>
      <c r="AE51" s="147"/>
      <c r="AF51" s="147"/>
      <c r="AG51" s="147" t="s">
        <v>111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5">
      <c r="A52" s="170">
        <v>16</v>
      </c>
      <c r="B52" s="171" t="s">
        <v>175</v>
      </c>
      <c r="C52" s="186" t="s">
        <v>176</v>
      </c>
      <c r="D52" s="172" t="s">
        <v>134</v>
      </c>
      <c r="E52" s="173">
        <v>108</v>
      </c>
      <c r="F52" s="174"/>
      <c r="G52" s="175">
        <f>ROUND(E52*F52,2)</f>
        <v>0</v>
      </c>
      <c r="H52" s="174"/>
      <c r="I52" s="175">
        <f>ROUND(E52*H52,2)</f>
        <v>0</v>
      </c>
      <c r="J52" s="174"/>
      <c r="K52" s="175">
        <f>ROUND(E52*J52,2)</f>
        <v>0</v>
      </c>
      <c r="L52" s="175">
        <v>21</v>
      </c>
      <c r="M52" s="175">
        <f>G52*(1+L52/100)</f>
        <v>0</v>
      </c>
      <c r="N52" s="173">
        <v>0</v>
      </c>
      <c r="O52" s="173">
        <f>ROUND(E52*N52,2)</f>
        <v>0</v>
      </c>
      <c r="P52" s="173">
        <v>0</v>
      </c>
      <c r="Q52" s="173">
        <f>ROUND(E52*P52,2)</f>
        <v>0</v>
      </c>
      <c r="R52" s="175"/>
      <c r="S52" s="175" t="s">
        <v>108</v>
      </c>
      <c r="T52" s="176" t="s">
        <v>108</v>
      </c>
      <c r="U52" s="157">
        <v>0.06</v>
      </c>
      <c r="V52" s="157">
        <f>ROUND(E52*U52,2)</f>
        <v>6.48</v>
      </c>
      <c r="W52" s="157"/>
      <c r="X52" s="157" t="s">
        <v>109</v>
      </c>
      <c r="Y52" s="157" t="s">
        <v>110</v>
      </c>
      <c r="Z52" s="147"/>
      <c r="AA52" s="147"/>
      <c r="AB52" s="147"/>
      <c r="AC52" s="147"/>
      <c r="AD52" s="147"/>
      <c r="AE52" s="147"/>
      <c r="AF52" s="147"/>
      <c r="AG52" s="147" t="s">
        <v>111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2" x14ac:dyDescent="0.25">
      <c r="A53" s="154"/>
      <c r="B53" s="155"/>
      <c r="C53" s="187" t="s">
        <v>177</v>
      </c>
      <c r="D53" s="158"/>
      <c r="E53" s="159">
        <v>77</v>
      </c>
      <c r="F53" s="157"/>
      <c r="G53" s="157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7"/>
      <c r="AA53" s="147"/>
      <c r="AB53" s="147"/>
      <c r="AC53" s="147"/>
      <c r="AD53" s="147"/>
      <c r="AE53" s="147"/>
      <c r="AF53" s="147"/>
      <c r="AG53" s="147" t="s">
        <v>113</v>
      </c>
      <c r="AH53" s="147">
        <v>0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3" x14ac:dyDescent="0.25">
      <c r="A54" s="154"/>
      <c r="B54" s="155"/>
      <c r="C54" s="187" t="s">
        <v>178</v>
      </c>
      <c r="D54" s="158"/>
      <c r="E54" s="159">
        <v>31</v>
      </c>
      <c r="F54" s="157"/>
      <c r="G54" s="157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57"/>
      <c r="Z54" s="147"/>
      <c r="AA54" s="147"/>
      <c r="AB54" s="147"/>
      <c r="AC54" s="147"/>
      <c r="AD54" s="147"/>
      <c r="AE54" s="147"/>
      <c r="AF54" s="147"/>
      <c r="AG54" s="147" t="s">
        <v>113</v>
      </c>
      <c r="AH54" s="147">
        <v>0</v>
      </c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5">
      <c r="A55" s="170">
        <v>17</v>
      </c>
      <c r="B55" s="171" t="s">
        <v>179</v>
      </c>
      <c r="C55" s="186" t="s">
        <v>180</v>
      </c>
      <c r="D55" s="172" t="s">
        <v>181</v>
      </c>
      <c r="E55" s="173">
        <v>3.24</v>
      </c>
      <c r="F55" s="174"/>
      <c r="G55" s="175">
        <f>ROUND(E55*F55,2)</f>
        <v>0</v>
      </c>
      <c r="H55" s="174"/>
      <c r="I55" s="175">
        <f>ROUND(E55*H55,2)</f>
        <v>0</v>
      </c>
      <c r="J55" s="174"/>
      <c r="K55" s="175">
        <f>ROUND(E55*J55,2)</f>
        <v>0</v>
      </c>
      <c r="L55" s="175">
        <v>21</v>
      </c>
      <c r="M55" s="175">
        <f>G55*(1+L55/100)</f>
        <v>0</v>
      </c>
      <c r="N55" s="173">
        <v>1E-3</v>
      </c>
      <c r="O55" s="173">
        <f>ROUND(E55*N55,2)</f>
        <v>0</v>
      </c>
      <c r="P55" s="173">
        <v>0</v>
      </c>
      <c r="Q55" s="173">
        <f>ROUND(E55*P55,2)</f>
        <v>0</v>
      </c>
      <c r="R55" s="175" t="s">
        <v>159</v>
      </c>
      <c r="S55" s="175" t="s">
        <v>108</v>
      </c>
      <c r="T55" s="176" t="s">
        <v>108</v>
      </c>
      <c r="U55" s="157">
        <v>0</v>
      </c>
      <c r="V55" s="157">
        <f>ROUND(E55*U55,2)</f>
        <v>0</v>
      </c>
      <c r="W55" s="157"/>
      <c r="X55" s="157" t="s">
        <v>160</v>
      </c>
      <c r="Y55" s="157" t="s">
        <v>110</v>
      </c>
      <c r="Z55" s="147"/>
      <c r="AA55" s="147"/>
      <c r="AB55" s="147"/>
      <c r="AC55" s="147"/>
      <c r="AD55" s="147"/>
      <c r="AE55" s="147"/>
      <c r="AF55" s="147"/>
      <c r="AG55" s="147" t="s">
        <v>161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2" x14ac:dyDescent="0.25">
      <c r="A56" s="154"/>
      <c r="B56" s="155"/>
      <c r="C56" s="187" t="s">
        <v>182</v>
      </c>
      <c r="D56" s="158"/>
      <c r="E56" s="159">
        <v>3.24</v>
      </c>
      <c r="F56" s="157"/>
      <c r="G56" s="157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57"/>
      <c r="Z56" s="147"/>
      <c r="AA56" s="147"/>
      <c r="AB56" s="147"/>
      <c r="AC56" s="147"/>
      <c r="AD56" s="147"/>
      <c r="AE56" s="147"/>
      <c r="AF56" s="147"/>
      <c r="AG56" s="147" t="s">
        <v>113</v>
      </c>
      <c r="AH56" s="147">
        <v>0</v>
      </c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1" x14ac:dyDescent="0.25">
      <c r="A57" s="177">
        <v>18</v>
      </c>
      <c r="B57" s="178" t="s">
        <v>183</v>
      </c>
      <c r="C57" s="189" t="s">
        <v>184</v>
      </c>
      <c r="D57" s="179" t="s">
        <v>107</v>
      </c>
      <c r="E57" s="180">
        <v>411.94799999999998</v>
      </c>
      <c r="F57" s="181"/>
      <c r="G57" s="182">
        <f>ROUND(E57*F57,2)</f>
        <v>0</v>
      </c>
      <c r="H57" s="181"/>
      <c r="I57" s="182">
        <f>ROUND(E57*H57,2)</f>
        <v>0</v>
      </c>
      <c r="J57" s="181"/>
      <c r="K57" s="182">
        <f>ROUND(E57*J57,2)</f>
        <v>0</v>
      </c>
      <c r="L57" s="182">
        <v>21</v>
      </c>
      <c r="M57" s="182">
        <f>G57*(1+L57/100)</f>
        <v>0</v>
      </c>
      <c r="N57" s="180">
        <v>0</v>
      </c>
      <c r="O57" s="180">
        <f>ROUND(E57*N57,2)</f>
        <v>0</v>
      </c>
      <c r="P57" s="180">
        <v>0</v>
      </c>
      <c r="Q57" s="180">
        <f>ROUND(E57*P57,2)</f>
        <v>0</v>
      </c>
      <c r="R57" s="182"/>
      <c r="S57" s="182" t="s">
        <v>108</v>
      </c>
      <c r="T57" s="183" t="s">
        <v>108</v>
      </c>
      <c r="U57" s="157">
        <v>8.9999999999999993E-3</v>
      </c>
      <c r="V57" s="157">
        <f>ROUND(E57*U57,2)</f>
        <v>3.71</v>
      </c>
      <c r="W57" s="157"/>
      <c r="X57" s="157" t="s">
        <v>109</v>
      </c>
      <c r="Y57" s="157" t="s">
        <v>110</v>
      </c>
      <c r="Z57" s="147"/>
      <c r="AA57" s="147"/>
      <c r="AB57" s="147"/>
      <c r="AC57" s="147"/>
      <c r="AD57" s="147"/>
      <c r="AE57" s="147"/>
      <c r="AF57" s="147"/>
      <c r="AG57" s="147" t="s">
        <v>111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5">
      <c r="A58" s="177">
        <v>19</v>
      </c>
      <c r="B58" s="178" t="s">
        <v>185</v>
      </c>
      <c r="C58" s="189" t="s">
        <v>186</v>
      </c>
      <c r="D58" s="179" t="s">
        <v>107</v>
      </c>
      <c r="E58" s="180">
        <v>411.947</v>
      </c>
      <c r="F58" s="181"/>
      <c r="G58" s="182">
        <f>ROUND(E58*F58,2)</f>
        <v>0</v>
      </c>
      <c r="H58" s="181"/>
      <c r="I58" s="182">
        <f>ROUND(E58*H58,2)</f>
        <v>0</v>
      </c>
      <c r="J58" s="181"/>
      <c r="K58" s="182">
        <f>ROUND(E58*J58,2)</f>
        <v>0</v>
      </c>
      <c r="L58" s="182">
        <v>21</v>
      </c>
      <c r="M58" s="182">
        <f>G58*(1+L58/100)</f>
        <v>0</v>
      </c>
      <c r="N58" s="180">
        <v>0</v>
      </c>
      <c r="O58" s="180">
        <f>ROUND(E58*N58,2)</f>
        <v>0</v>
      </c>
      <c r="P58" s="180">
        <v>0</v>
      </c>
      <c r="Q58" s="180">
        <f>ROUND(E58*P58,2)</f>
        <v>0</v>
      </c>
      <c r="R58" s="182"/>
      <c r="S58" s="182" t="s">
        <v>108</v>
      </c>
      <c r="T58" s="183" t="s">
        <v>108</v>
      </c>
      <c r="U58" s="157">
        <v>0</v>
      </c>
      <c r="V58" s="157">
        <f>ROUND(E58*U58,2)</f>
        <v>0</v>
      </c>
      <c r="W58" s="157"/>
      <c r="X58" s="157" t="s">
        <v>109</v>
      </c>
      <c r="Y58" s="157" t="s">
        <v>110</v>
      </c>
      <c r="Z58" s="147"/>
      <c r="AA58" s="147"/>
      <c r="AB58" s="147"/>
      <c r="AC58" s="147"/>
      <c r="AD58" s="147"/>
      <c r="AE58" s="147"/>
      <c r="AF58" s="147"/>
      <c r="AG58" s="147" t="s">
        <v>111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ht="20.399999999999999" outlineLevel="1" x14ac:dyDescent="0.25">
      <c r="A59" s="170">
        <v>20</v>
      </c>
      <c r="B59" s="171" t="s">
        <v>187</v>
      </c>
      <c r="C59" s="186" t="s">
        <v>188</v>
      </c>
      <c r="D59" s="172" t="s">
        <v>107</v>
      </c>
      <c r="E59" s="173">
        <v>56.700600000000001</v>
      </c>
      <c r="F59" s="174"/>
      <c r="G59" s="175">
        <f>ROUND(E59*F59,2)</f>
        <v>0</v>
      </c>
      <c r="H59" s="174"/>
      <c r="I59" s="175">
        <f>ROUND(E59*H59,2)</f>
        <v>0</v>
      </c>
      <c r="J59" s="174"/>
      <c r="K59" s="175">
        <f>ROUND(E59*J59,2)</f>
        <v>0</v>
      </c>
      <c r="L59" s="175">
        <v>21</v>
      </c>
      <c r="M59" s="175">
        <f>G59*(1+L59/100)</f>
        <v>0</v>
      </c>
      <c r="N59" s="173">
        <v>1.7</v>
      </c>
      <c r="O59" s="173">
        <f>ROUND(E59*N59,2)</f>
        <v>96.39</v>
      </c>
      <c r="P59" s="173">
        <v>0</v>
      </c>
      <c r="Q59" s="173">
        <f>ROUND(E59*P59,2)</f>
        <v>0</v>
      </c>
      <c r="R59" s="175"/>
      <c r="S59" s="175" t="s">
        <v>108</v>
      </c>
      <c r="T59" s="176" t="s">
        <v>108</v>
      </c>
      <c r="U59" s="157">
        <v>1.59</v>
      </c>
      <c r="V59" s="157">
        <f>ROUND(E59*U59,2)</f>
        <v>90.15</v>
      </c>
      <c r="W59" s="157"/>
      <c r="X59" s="157" t="s">
        <v>109</v>
      </c>
      <c r="Y59" s="157" t="s">
        <v>110</v>
      </c>
      <c r="Z59" s="147"/>
      <c r="AA59" s="147"/>
      <c r="AB59" s="147"/>
      <c r="AC59" s="147"/>
      <c r="AD59" s="147"/>
      <c r="AE59" s="147"/>
      <c r="AF59" s="147"/>
      <c r="AG59" s="147" t="s">
        <v>111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2" x14ac:dyDescent="0.25">
      <c r="A60" s="154"/>
      <c r="B60" s="155"/>
      <c r="C60" s="187" t="s">
        <v>189</v>
      </c>
      <c r="D60" s="158"/>
      <c r="E60" s="159">
        <v>60.5</v>
      </c>
      <c r="F60" s="157"/>
      <c r="G60" s="157"/>
      <c r="H60" s="157"/>
      <c r="I60" s="157"/>
      <c r="J60" s="157"/>
      <c r="K60" s="157"/>
      <c r="L60" s="157"/>
      <c r="M60" s="157"/>
      <c r="N60" s="156"/>
      <c r="O60" s="156"/>
      <c r="P60" s="156"/>
      <c r="Q60" s="156"/>
      <c r="R60" s="157"/>
      <c r="S60" s="157"/>
      <c r="T60" s="157"/>
      <c r="U60" s="157"/>
      <c r="V60" s="157"/>
      <c r="W60" s="157"/>
      <c r="X60" s="157"/>
      <c r="Y60" s="157"/>
      <c r="Z60" s="147"/>
      <c r="AA60" s="147"/>
      <c r="AB60" s="147"/>
      <c r="AC60" s="147"/>
      <c r="AD60" s="147"/>
      <c r="AE60" s="147"/>
      <c r="AF60" s="147"/>
      <c r="AG60" s="147" t="s">
        <v>113</v>
      </c>
      <c r="AH60" s="147">
        <v>0</v>
      </c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3" x14ac:dyDescent="0.25">
      <c r="A61" s="154"/>
      <c r="B61" s="155"/>
      <c r="C61" s="187" t="s">
        <v>190</v>
      </c>
      <c r="D61" s="158"/>
      <c r="E61" s="159">
        <v>-3.7993999999999999</v>
      </c>
      <c r="F61" s="157"/>
      <c r="G61" s="157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113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ht="20.399999999999999" outlineLevel="1" x14ac:dyDescent="0.25">
      <c r="A62" s="170">
        <v>21</v>
      </c>
      <c r="B62" s="171" t="s">
        <v>191</v>
      </c>
      <c r="C62" s="186" t="s">
        <v>192</v>
      </c>
      <c r="D62" s="172" t="s">
        <v>107</v>
      </c>
      <c r="E62" s="173">
        <v>12</v>
      </c>
      <c r="F62" s="174"/>
      <c r="G62" s="175">
        <f>ROUND(E62*F62,2)</f>
        <v>0</v>
      </c>
      <c r="H62" s="174"/>
      <c r="I62" s="175">
        <f>ROUND(E62*H62,2)</f>
        <v>0</v>
      </c>
      <c r="J62" s="174"/>
      <c r="K62" s="175">
        <f>ROUND(E62*J62,2)</f>
        <v>0</v>
      </c>
      <c r="L62" s="175">
        <v>21</v>
      </c>
      <c r="M62" s="175">
        <f>G62*(1+L62/100)</f>
        <v>0</v>
      </c>
      <c r="N62" s="173">
        <v>0</v>
      </c>
      <c r="O62" s="173">
        <f>ROUND(E62*N62,2)</f>
        <v>0</v>
      </c>
      <c r="P62" s="173">
        <v>0</v>
      </c>
      <c r="Q62" s="173">
        <f>ROUND(E62*P62,2)</f>
        <v>0</v>
      </c>
      <c r="R62" s="175"/>
      <c r="S62" s="175" t="s">
        <v>151</v>
      </c>
      <c r="T62" s="176" t="s">
        <v>108</v>
      </c>
      <c r="U62" s="157">
        <v>3.5329999999999999</v>
      </c>
      <c r="V62" s="157">
        <f>ROUND(E62*U62,2)</f>
        <v>42.4</v>
      </c>
      <c r="W62" s="157"/>
      <c r="X62" s="157" t="s">
        <v>109</v>
      </c>
      <c r="Y62" s="157" t="s">
        <v>110</v>
      </c>
      <c r="Z62" s="147"/>
      <c r="AA62" s="147"/>
      <c r="AB62" s="147"/>
      <c r="AC62" s="147"/>
      <c r="AD62" s="147"/>
      <c r="AE62" s="147"/>
      <c r="AF62" s="147"/>
      <c r="AG62" s="147" t="s">
        <v>111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2" x14ac:dyDescent="0.25">
      <c r="A63" s="154"/>
      <c r="B63" s="155"/>
      <c r="C63" s="187" t="s">
        <v>193</v>
      </c>
      <c r="D63" s="158"/>
      <c r="E63" s="159">
        <v>12</v>
      </c>
      <c r="F63" s="157"/>
      <c r="G63" s="157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57"/>
      <c r="Z63" s="147"/>
      <c r="AA63" s="147"/>
      <c r="AB63" s="147"/>
      <c r="AC63" s="147"/>
      <c r="AD63" s="147"/>
      <c r="AE63" s="147"/>
      <c r="AF63" s="147"/>
      <c r="AG63" s="147" t="s">
        <v>113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ht="20.399999999999999" outlineLevel="1" x14ac:dyDescent="0.25">
      <c r="A64" s="177">
        <v>22</v>
      </c>
      <c r="B64" s="178" t="s">
        <v>194</v>
      </c>
      <c r="C64" s="189" t="s">
        <v>195</v>
      </c>
      <c r="D64" s="179" t="s">
        <v>107</v>
      </c>
      <c r="E64" s="180">
        <v>12</v>
      </c>
      <c r="F64" s="181"/>
      <c r="G64" s="182">
        <f>ROUND(E64*F64,2)</f>
        <v>0</v>
      </c>
      <c r="H64" s="181"/>
      <c r="I64" s="182">
        <f>ROUND(E64*H64,2)</f>
        <v>0</v>
      </c>
      <c r="J64" s="181"/>
      <c r="K64" s="182">
        <f>ROUND(E64*J64,2)</f>
        <v>0</v>
      </c>
      <c r="L64" s="182">
        <v>21</v>
      </c>
      <c r="M64" s="182">
        <f>G64*(1+L64/100)</f>
        <v>0</v>
      </c>
      <c r="N64" s="180">
        <v>0</v>
      </c>
      <c r="O64" s="180">
        <f>ROUND(E64*N64,2)</f>
        <v>0</v>
      </c>
      <c r="P64" s="180">
        <v>0</v>
      </c>
      <c r="Q64" s="180">
        <f>ROUND(E64*P64,2)</f>
        <v>0</v>
      </c>
      <c r="R64" s="182"/>
      <c r="S64" s="182" t="s">
        <v>151</v>
      </c>
      <c r="T64" s="183" t="s">
        <v>108</v>
      </c>
      <c r="U64" s="157">
        <v>1.0999999999999999E-2</v>
      </c>
      <c r="V64" s="157">
        <f>ROUND(E64*U64,2)</f>
        <v>0.13</v>
      </c>
      <c r="W64" s="157"/>
      <c r="X64" s="157" t="s">
        <v>109</v>
      </c>
      <c r="Y64" s="157" t="s">
        <v>110</v>
      </c>
      <c r="Z64" s="147"/>
      <c r="AA64" s="147"/>
      <c r="AB64" s="147"/>
      <c r="AC64" s="147"/>
      <c r="AD64" s="147"/>
      <c r="AE64" s="147"/>
      <c r="AF64" s="147"/>
      <c r="AG64" s="147" t="s">
        <v>111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ht="20.399999999999999" outlineLevel="1" x14ac:dyDescent="0.25">
      <c r="A65" s="177">
        <v>23</v>
      </c>
      <c r="B65" s="178" t="s">
        <v>196</v>
      </c>
      <c r="C65" s="189" t="s">
        <v>197</v>
      </c>
      <c r="D65" s="179" t="s">
        <v>107</v>
      </c>
      <c r="E65" s="180">
        <v>12</v>
      </c>
      <c r="F65" s="181"/>
      <c r="G65" s="182">
        <f>ROUND(E65*F65,2)</f>
        <v>0</v>
      </c>
      <c r="H65" s="181"/>
      <c r="I65" s="182">
        <f>ROUND(E65*H65,2)</f>
        <v>0</v>
      </c>
      <c r="J65" s="181"/>
      <c r="K65" s="182">
        <f>ROUND(E65*J65,2)</f>
        <v>0</v>
      </c>
      <c r="L65" s="182">
        <v>21</v>
      </c>
      <c r="M65" s="182">
        <f>G65*(1+L65/100)</f>
        <v>0</v>
      </c>
      <c r="N65" s="180">
        <v>0</v>
      </c>
      <c r="O65" s="180">
        <f>ROUND(E65*N65,2)</f>
        <v>0</v>
      </c>
      <c r="P65" s="180">
        <v>0</v>
      </c>
      <c r="Q65" s="180">
        <f>ROUND(E65*P65,2)</f>
        <v>0</v>
      </c>
      <c r="R65" s="182"/>
      <c r="S65" s="182" t="s">
        <v>151</v>
      </c>
      <c r="T65" s="183" t="s">
        <v>108</v>
      </c>
      <c r="U65" s="157">
        <v>5.2999999999999999E-2</v>
      </c>
      <c r="V65" s="157">
        <f>ROUND(E65*U65,2)</f>
        <v>0.64</v>
      </c>
      <c r="W65" s="157"/>
      <c r="X65" s="157" t="s">
        <v>109</v>
      </c>
      <c r="Y65" s="157" t="s">
        <v>110</v>
      </c>
      <c r="Z65" s="147"/>
      <c r="AA65" s="147"/>
      <c r="AB65" s="147"/>
      <c r="AC65" s="147"/>
      <c r="AD65" s="147"/>
      <c r="AE65" s="147"/>
      <c r="AF65" s="147"/>
      <c r="AG65" s="147" t="s">
        <v>111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ht="20.399999999999999" outlineLevel="1" x14ac:dyDescent="0.25">
      <c r="A66" s="177">
        <v>24</v>
      </c>
      <c r="B66" s="178" t="s">
        <v>198</v>
      </c>
      <c r="C66" s="189" t="s">
        <v>199</v>
      </c>
      <c r="D66" s="179" t="s">
        <v>107</v>
      </c>
      <c r="E66" s="180">
        <v>12</v>
      </c>
      <c r="F66" s="181"/>
      <c r="G66" s="182">
        <f>ROUND(E66*F66,2)</f>
        <v>0</v>
      </c>
      <c r="H66" s="181"/>
      <c r="I66" s="182">
        <f>ROUND(E66*H66,2)</f>
        <v>0</v>
      </c>
      <c r="J66" s="181"/>
      <c r="K66" s="182">
        <f>ROUND(E66*J66,2)</f>
        <v>0</v>
      </c>
      <c r="L66" s="182">
        <v>21</v>
      </c>
      <c r="M66" s="182">
        <f>G66*(1+L66/100)</f>
        <v>0</v>
      </c>
      <c r="N66" s="180">
        <v>0</v>
      </c>
      <c r="O66" s="180">
        <f>ROUND(E66*N66,2)</f>
        <v>0</v>
      </c>
      <c r="P66" s="180">
        <v>0</v>
      </c>
      <c r="Q66" s="180">
        <f>ROUND(E66*P66,2)</f>
        <v>0</v>
      </c>
      <c r="R66" s="182"/>
      <c r="S66" s="182" t="s">
        <v>151</v>
      </c>
      <c r="T66" s="183" t="s">
        <v>108</v>
      </c>
      <c r="U66" s="157">
        <v>8.9999999999999993E-3</v>
      </c>
      <c r="V66" s="157">
        <f>ROUND(E66*U66,2)</f>
        <v>0.11</v>
      </c>
      <c r="W66" s="157"/>
      <c r="X66" s="157" t="s">
        <v>109</v>
      </c>
      <c r="Y66" s="157" t="s">
        <v>110</v>
      </c>
      <c r="Z66" s="147"/>
      <c r="AA66" s="147"/>
      <c r="AB66" s="147"/>
      <c r="AC66" s="147"/>
      <c r="AD66" s="147"/>
      <c r="AE66" s="147"/>
      <c r="AF66" s="147"/>
      <c r="AG66" s="147" t="s">
        <v>111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ht="30.6" outlineLevel="1" x14ac:dyDescent="0.25">
      <c r="A67" s="177">
        <v>25</v>
      </c>
      <c r="B67" s="178" t="s">
        <v>200</v>
      </c>
      <c r="C67" s="189" t="s">
        <v>201</v>
      </c>
      <c r="D67" s="179" t="s">
        <v>107</v>
      </c>
      <c r="E67" s="180">
        <v>12</v>
      </c>
      <c r="F67" s="181"/>
      <c r="G67" s="182">
        <f>ROUND(E67*F67,2)</f>
        <v>0</v>
      </c>
      <c r="H67" s="181"/>
      <c r="I67" s="182">
        <f>ROUND(E67*H67,2)</f>
        <v>0</v>
      </c>
      <c r="J67" s="181"/>
      <c r="K67" s="182">
        <f>ROUND(E67*J67,2)</f>
        <v>0</v>
      </c>
      <c r="L67" s="182">
        <v>21</v>
      </c>
      <c r="M67" s="182">
        <f>G67*(1+L67/100)</f>
        <v>0</v>
      </c>
      <c r="N67" s="180">
        <v>0</v>
      </c>
      <c r="O67" s="180">
        <f>ROUND(E67*N67,2)</f>
        <v>0</v>
      </c>
      <c r="P67" s="180">
        <v>0</v>
      </c>
      <c r="Q67" s="180">
        <f>ROUND(E67*P67,2)</f>
        <v>0</v>
      </c>
      <c r="R67" s="182"/>
      <c r="S67" s="182" t="s">
        <v>151</v>
      </c>
      <c r="T67" s="183" t="s">
        <v>108</v>
      </c>
      <c r="U67" s="157">
        <v>0</v>
      </c>
      <c r="V67" s="157">
        <f>ROUND(E67*U67,2)</f>
        <v>0</v>
      </c>
      <c r="W67" s="157"/>
      <c r="X67" s="157" t="s">
        <v>109</v>
      </c>
      <c r="Y67" s="157" t="s">
        <v>110</v>
      </c>
      <c r="Z67" s="147"/>
      <c r="AA67" s="147"/>
      <c r="AB67" s="147"/>
      <c r="AC67" s="147"/>
      <c r="AD67" s="147"/>
      <c r="AE67" s="147"/>
      <c r="AF67" s="147"/>
      <c r="AG67" s="147" t="s">
        <v>111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ht="20.399999999999999" outlineLevel="1" x14ac:dyDescent="0.25">
      <c r="A68" s="170">
        <v>26</v>
      </c>
      <c r="B68" s="171" t="s">
        <v>202</v>
      </c>
      <c r="C68" s="186" t="s">
        <v>203</v>
      </c>
      <c r="D68" s="172" t="s">
        <v>107</v>
      </c>
      <c r="E68" s="173">
        <v>12</v>
      </c>
      <c r="F68" s="174"/>
      <c r="G68" s="175">
        <f>ROUND(E68*F68,2)</f>
        <v>0</v>
      </c>
      <c r="H68" s="174"/>
      <c r="I68" s="175">
        <f>ROUND(E68*H68,2)</f>
        <v>0</v>
      </c>
      <c r="J68" s="174"/>
      <c r="K68" s="175">
        <f>ROUND(E68*J68,2)</f>
        <v>0</v>
      </c>
      <c r="L68" s="175">
        <v>21</v>
      </c>
      <c r="M68" s="175">
        <f>G68*(1+L68/100)</f>
        <v>0</v>
      </c>
      <c r="N68" s="173">
        <v>0</v>
      </c>
      <c r="O68" s="173">
        <f>ROUND(E68*N68,2)</f>
        <v>0</v>
      </c>
      <c r="P68" s="173">
        <v>0</v>
      </c>
      <c r="Q68" s="173">
        <f>ROUND(E68*P68,2)</f>
        <v>0</v>
      </c>
      <c r="R68" s="175"/>
      <c r="S68" s="175" t="s">
        <v>151</v>
      </c>
      <c r="T68" s="176" t="s">
        <v>108</v>
      </c>
      <c r="U68" s="157">
        <v>0.20200000000000001</v>
      </c>
      <c r="V68" s="157">
        <f>ROUND(E68*U68,2)</f>
        <v>2.42</v>
      </c>
      <c r="W68" s="157"/>
      <c r="X68" s="157" t="s">
        <v>109</v>
      </c>
      <c r="Y68" s="157" t="s">
        <v>110</v>
      </c>
      <c r="Z68" s="147"/>
      <c r="AA68" s="147"/>
      <c r="AB68" s="147"/>
      <c r="AC68" s="147"/>
      <c r="AD68" s="147"/>
      <c r="AE68" s="147"/>
      <c r="AF68" s="147"/>
      <c r="AG68" s="147" t="s">
        <v>111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2" x14ac:dyDescent="0.25">
      <c r="A69" s="154"/>
      <c r="B69" s="155"/>
      <c r="C69" s="249" t="s">
        <v>143</v>
      </c>
      <c r="D69" s="250"/>
      <c r="E69" s="250"/>
      <c r="F69" s="250"/>
      <c r="G69" s="250"/>
      <c r="H69" s="157"/>
      <c r="I69" s="157"/>
      <c r="J69" s="157"/>
      <c r="K69" s="157"/>
      <c r="L69" s="157"/>
      <c r="M69" s="157"/>
      <c r="N69" s="156"/>
      <c r="O69" s="156"/>
      <c r="P69" s="156"/>
      <c r="Q69" s="156"/>
      <c r="R69" s="157"/>
      <c r="S69" s="157"/>
      <c r="T69" s="157"/>
      <c r="U69" s="157"/>
      <c r="V69" s="157"/>
      <c r="W69" s="157"/>
      <c r="X69" s="157"/>
      <c r="Y69" s="157"/>
      <c r="Z69" s="147"/>
      <c r="AA69" s="147"/>
      <c r="AB69" s="147"/>
      <c r="AC69" s="147"/>
      <c r="AD69" s="147"/>
      <c r="AE69" s="147"/>
      <c r="AF69" s="147"/>
      <c r="AG69" s="147" t="s">
        <v>144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ht="20.399999999999999" outlineLevel="1" x14ac:dyDescent="0.25">
      <c r="A70" s="170">
        <v>27</v>
      </c>
      <c r="B70" s="171" t="s">
        <v>204</v>
      </c>
      <c r="C70" s="186" t="s">
        <v>205</v>
      </c>
      <c r="D70" s="172" t="s">
        <v>158</v>
      </c>
      <c r="E70" s="173">
        <v>21.6</v>
      </c>
      <c r="F70" s="174"/>
      <c r="G70" s="175">
        <f>ROUND(E70*F70,2)</f>
        <v>0</v>
      </c>
      <c r="H70" s="174"/>
      <c r="I70" s="175">
        <f>ROUND(E70*H70,2)</f>
        <v>0</v>
      </c>
      <c r="J70" s="174"/>
      <c r="K70" s="175">
        <f>ROUND(E70*J70,2)</f>
        <v>0</v>
      </c>
      <c r="L70" s="175">
        <v>21</v>
      </c>
      <c r="M70" s="175">
        <f>G70*(1+L70/100)</f>
        <v>0</v>
      </c>
      <c r="N70" s="173">
        <v>1</v>
      </c>
      <c r="O70" s="173">
        <f>ROUND(E70*N70,2)</f>
        <v>21.6</v>
      </c>
      <c r="P70" s="173">
        <v>0</v>
      </c>
      <c r="Q70" s="173">
        <f>ROUND(E70*P70,2)</f>
        <v>0</v>
      </c>
      <c r="R70" s="175"/>
      <c r="S70" s="175" t="s">
        <v>151</v>
      </c>
      <c r="T70" s="176" t="s">
        <v>108</v>
      </c>
      <c r="U70" s="157">
        <v>0</v>
      </c>
      <c r="V70" s="157">
        <f>ROUND(E70*U70,2)</f>
        <v>0</v>
      </c>
      <c r="W70" s="157"/>
      <c r="X70" s="157" t="s">
        <v>160</v>
      </c>
      <c r="Y70" s="157" t="s">
        <v>110</v>
      </c>
      <c r="Z70" s="147"/>
      <c r="AA70" s="147"/>
      <c r="AB70" s="147"/>
      <c r="AC70" s="147"/>
      <c r="AD70" s="147"/>
      <c r="AE70" s="147"/>
      <c r="AF70" s="147"/>
      <c r="AG70" s="147" t="s">
        <v>161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2" x14ac:dyDescent="0.25">
      <c r="A71" s="154"/>
      <c r="B71" s="155"/>
      <c r="C71" s="187" t="s">
        <v>206</v>
      </c>
      <c r="D71" s="158"/>
      <c r="E71" s="159">
        <v>21.6</v>
      </c>
      <c r="F71" s="157"/>
      <c r="G71" s="157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57"/>
      <c r="Z71" s="147"/>
      <c r="AA71" s="147"/>
      <c r="AB71" s="147"/>
      <c r="AC71" s="147"/>
      <c r="AD71" s="147"/>
      <c r="AE71" s="147"/>
      <c r="AF71" s="147"/>
      <c r="AG71" s="147" t="s">
        <v>113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x14ac:dyDescent="0.25">
      <c r="A72" s="163" t="s">
        <v>103</v>
      </c>
      <c r="B72" s="164" t="s">
        <v>61</v>
      </c>
      <c r="C72" s="185" t="s">
        <v>62</v>
      </c>
      <c r="D72" s="165"/>
      <c r="E72" s="166"/>
      <c r="F72" s="167"/>
      <c r="G72" s="167">
        <f>SUMIF(AG73:AG78,"&lt;&gt;NOR",G73:G78)</f>
        <v>0</v>
      </c>
      <c r="H72" s="167"/>
      <c r="I72" s="167">
        <f>SUM(I73:I78)</f>
        <v>0</v>
      </c>
      <c r="J72" s="167"/>
      <c r="K72" s="167">
        <f>SUM(K73:K78)</f>
        <v>0</v>
      </c>
      <c r="L72" s="167"/>
      <c r="M72" s="167">
        <f>SUM(M73:M78)</f>
        <v>0</v>
      </c>
      <c r="N72" s="166"/>
      <c r="O72" s="166">
        <f>SUM(O73:O78)</f>
        <v>42.81</v>
      </c>
      <c r="P72" s="166"/>
      <c r="Q72" s="166">
        <f>SUM(Q73:Q78)</f>
        <v>0</v>
      </c>
      <c r="R72" s="167"/>
      <c r="S72" s="167"/>
      <c r="T72" s="168"/>
      <c r="U72" s="162"/>
      <c r="V72" s="162">
        <f>SUM(V73:V78)</f>
        <v>33.5</v>
      </c>
      <c r="W72" s="162"/>
      <c r="X72" s="162"/>
      <c r="Y72" s="162"/>
      <c r="AG72" t="s">
        <v>104</v>
      </c>
    </row>
    <row r="73" spans="1:60" outlineLevel="1" x14ac:dyDescent="0.25">
      <c r="A73" s="170">
        <v>28</v>
      </c>
      <c r="B73" s="171" t="s">
        <v>207</v>
      </c>
      <c r="C73" s="186" t="s">
        <v>208</v>
      </c>
      <c r="D73" s="172" t="s">
        <v>107</v>
      </c>
      <c r="E73" s="173">
        <v>7.62</v>
      </c>
      <c r="F73" s="174"/>
      <c r="G73" s="175">
        <f>ROUND(E73*F73,2)</f>
        <v>0</v>
      </c>
      <c r="H73" s="174"/>
      <c r="I73" s="175">
        <f>ROUND(E73*H73,2)</f>
        <v>0</v>
      </c>
      <c r="J73" s="174"/>
      <c r="K73" s="175">
        <f>ROUND(E73*J73,2)</f>
        <v>0</v>
      </c>
      <c r="L73" s="175">
        <v>21</v>
      </c>
      <c r="M73" s="175">
        <f>G73*(1+L73/100)</f>
        <v>0</v>
      </c>
      <c r="N73" s="173">
        <v>1.9205000000000001</v>
      </c>
      <c r="O73" s="173">
        <f>ROUND(E73*N73,2)</f>
        <v>14.63</v>
      </c>
      <c r="P73" s="173">
        <v>0</v>
      </c>
      <c r="Q73" s="173">
        <f>ROUND(E73*P73,2)</f>
        <v>0</v>
      </c>
      <c r="R73" s="175"/>
      <c r="S73" s="175" t="s">
        <v>108</v>
      </c>
      <c r="T73" s="176" t="s">
        <v>108</v>
      </c>
      <c r="U73" s="157">
        <v>1.23</v>
      </c>
      <c r="V73" s="157">
        <f>ROUND(E73*U73,2)</f>
        <v>9.3699999999999992</v>
      </c>
      <c r="W73" s="157"/>
      <c r="X73" s="157" t="s">
        <v>109</v>
      </c>
      <c r="Y73" s="157" t="s">
        <v>110</v>
      </c>
      <c r="Z73" s="147"/>
      <c r="AA73" s="147"/>
      <c r="AB73" s="147"/>
      <c r="AC73" s="147"/>
      <c r="AD73" s="147"/>
      <c r="AE73" s="147"/>
      <c r="AF73" s="147"/>
      <c r="AG73" s="147" t="s">
        <v>111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2" x14ac:dyDescent="0.25">
      <c r="A74" s="154"/>
      <c r="B74" s="155"/>
      <c r="C74" s="249" t="s">
        <v>209</v>
      </c>
      <c r="D74" s="250"/>
      <c r="E74" s="250"/>
      <c r="F74" s="250"/>
      <c r="G74" s="250"/>
      <c r="H74" s="157"/>
      <c r="I74" s="157"/>
      <c r="J74" s="157"/>
      <c r="K74" s="157"/>
      <c r="L74" s="157"/>
      <c r="M74" s="157"/>
      <c r="N74" s="156"/>
      <c r="O74" s="156"/>
      <c r="P74" s="156"/>
      <c r="Q74" s="156"/>
      <c r="R74" s="157"/>
      <c r="S74" s="157"/>
      <c r="T74" s="157"/>
      <c r="U74" s="157"/>
      <c r="V74" s="157"/>
      <c r="W74" s="157"/>
      <c r="X74" s="157"/>
      <c r="Y74" s="157"/>
      <c r="Z74" s="147"/>
      <c r="AA74" s="147"/>
      <c r="AB74" s="147"/>
      <c r="AC74" s="147"/>
      <c r="AD74" s="147"/>
      <c r="AE74" s="147"/>
      <c r="AF74" s="147"/>
      <c r="AG74" s="147" t="s">
        <v>144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2" x14ac:dyDescent="0.25">
      <c r="A75" s="154"/>
      <c r="B75" s="155"/>
      <c r="C75" s="187" t="s">
        <v>210</v>
      </c>
      <c r="D75" s="158"/>
      <c r="E75" s="159">
        <v>7.62</v>
      </c>
      <c r="F75" s="157"/>
      <c r="G75" s="157"/>
      <c r="H75" s="157"/>
      <c r="I75" s="157"/>
      <c r="J75" s="157"/>
      <c r="K75" s="157"/>
      <c r="L75" s="157"/>
      <c r="M75" s="157"/>
      <c r="N75" s="156"/>
      <c r="O75" s="156"/>
      <c r="P75" s="156"/>
      <c r="Q75" s="156"/>
      <c r="R75" s="157"/>
      <c r="S75" s="157"/>
      <c r="T75" s="157"/>
      <c r="U75" s="157"/>
      <c r="V75" s="157"/>
      <c r="W75" s="157"/>
      <c r="X75" s="157"/>
      <c r="Y75" s="157"/>
      <c r="Z75" s="147"/>
      <c r="AA75" s="147"/>
      <c r="AB75" s="147"/>
      <c r="AC75" s="147"/>
      <c r="AD75" s="147"/>
      <c r="AE75" s="147"/>
      <c r="AF75" s="147"/>
      <c r="AG75" s="147" t="s">
        <v>113</v>
      </c>
      <c r="AH75" s="147">
        <v>0</v>
      </c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1" x14ac:dyDescent="0.25">
      <c r="A76" s="177">
        <v>29</v>
      </c>
      <c r="B76" s="178" t="s">
        <v>211</v>
      </c>
      <c r="C76" s="189" t="s">
        <v>212</v>
      </c>
      <c r="D76" s="179" t="s">
        <v>213</v>
      </c>
      <c r="E76" s="180">
        <v>127</v>
      </c>
      <c r="F76" s="181"/>
      <c r="G76" s="182">
        <f>ROUND(E76*F76,2)</f>
        <v>0</v>
      </c>
      <c r="H76" s="181"/>
      <c r="I76" s="182">
        <f>ROUND(E76*H76,2)</f>
        <v>0</v>
      </c>
      <c r="J76" s="181"/>
      <c r="K76" s="182">
        <f>ROUND(E76*J76,2)</f>
        <v>0</v>
      </c>
      <c r="L76" s="182">
        <v>21</v>
      </c>
      <c r="M76" s="182">
        <f>G76*(1+L76/100)</f>
        <v>0</v>
      </c>
      <c r="N76" s="180">
        <v>0.22106999999999999</v>
      </c>
      <c r="O76" s="180">
        <f>ROUND(E76*N76,2)</f>
        <v>28.08</v>
      </c>
      <c r="P76" s="180">
        <v>0</v>
      </c>
      <c r="Q76" s="180">
        <f>ROUND(E76*P76,2)</f>
        <v>0</v>
      </c>
      <c r="R76" s="182"/>
      <c r="S76" s="182" t="s">
        <v>108</v>
      </c>
      <c r="T76" s="183" t="s">
        <v>108</v>
      </c>
      <c r="U76" s="157">
        <v>0.19</v>
      </c>
      <c r="V76" s="157">
        <f>ROUND(E76*U76,2)</f>
        <v>24.13</v>
      </c>
      <c r="W76" s="157"/>
      <c r="X76" s="157" t="s">
        <v>109</v>
      </c>
      <c r="Y76" s="157" t="s">
        <v>110</v>
      </c>
      <c r="Z76" s="147"/>
      <c r="AA76" s="147"/>
      <c r="AB76" s="147"/>
      <c r="AC76" s="147"/>
      <c r="AD76" s="147"/>
      <c r="AE76" s="147"/>
      <c r="AF76" s="147"/>
      <c r="AG76" s="147" t="s">
        <v>111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1" x14ac:dyDescent="0.25">
      <c r="A77" s="170">
        <v>30</v>
      </c>
      <c r="B77" s="171" t="s">
        <v>214</v>
      </c>
      <c r="C77" s="186" t="s">
        <v>215</v>
      </c>
      <c r="D77" s="172" t="s">
        <v>213</v>
      </c>
      <c r="E77" s="173">
        <v>130.81</v>
      </c>
      <c r="F77" s="174"/>
      <c r="G77" s="175">
        <f>ROUND(E77*F77,2)</f>
        <v>0</v>
      </c>
      <c r="H77" s="174"/>
      <c r="I77" s="175">
        <f>ROUND(E77*H77,2)</f>
        <v>0</v>
      </c>
      <c r="J77" s="174"/>
      <c r="K77" s="175">
        <f>ROUND(E77*J77,2)</f>
        <v>0</v>
      </c>
      <c r="L77" s="175">
        <v>21</v>
      </c>
      <c r="M77" s="175">
        <f>G77*(1+L77/100)</f>
        <v>0</v>
      </c>
      <c r="N77" s="173">
        <v>8.0000000000000004E-4</v>
      </c>
      <c r="O77" s="173">
        <f>ROUND(E77*N77,2)</f>
        <v>0.1</v>
      </c>
      <c r="P77" s="173">
        <v>0</v>
      </c>
      <c r="Q77" s="173">
        <f>ROUND(E77*P77,2)</f>
        <v>0</v>
      </c>
      <c r="R77" s="175" t="s">
        <v>159</v>
      </c>
      <c r="S77" s="175" t="s">
        <v>108</v>
      </c>
      <c r="T77" s="176" t="s">
        <v>108</v>
      </c>
      <c r="U77" s="157">
        <v>0</v>
      </c>
      <c r="V77" s="157">
        <f>ROUND(E77*U77,2)</f>
        <v>0</v>
      </c>
      <c r="W77" s="157"/>
      <c r="X77" s="157" t="s">
        <v>160</v>
      </c>
      <c r="Y77" s="157" t="s">
        <v>110</v>
      </c>
      <c r="Z77" s="147"/>
      <c r="AA77" s="147"/>
      <c r="AB77" s="147"/>
      <c r="AC77" s="147"/>
      <c r="AD77" s="147"/>
      <c r="AE77" s="147"/>
      <c r="AF77" s="147"/>
      <c r="AG77" s="147" t="s">
        <v>161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2" x14ac:dyDescent="0.25">
      <c r="A78" s="154"/>
      <c r="B78" s="155"/>
      <c r="C78" s="187" t="s">
        <v>216</v>
      </c>
      <c r="D78" s="158"/>
      <c r="E78" s="159">
        <v>130.81</v>
      </c>
      <c r="F78" s="157"/>
      <c r="G78" s="157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7"/>
      <c r="AA78" s="147"/>
      <c r="AB78" s="147"/>
      <c r="AC78" s="147"/>
      <c r="AD78" s="147"/>
      <c r="AE78" s="147"/>
      <c r="AF78" s="147"/>
      <c r="AG78" s="147" t="s">
        <v>113</v>
      </c>
      <c r="AH78" s="147">
        <v>0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x14ac:dyDescent="0.25">
      <c r="A79" s="163" t="s">
        <v>103</v>
      </c>
      <c r="B79" s="164" t="s">
        <v>63</v>
      </c>
      <c r="C79" s="185" t="s">
        <v>64</v>
      </c>
      <c r="D79" s="165"/>
      <c r="E79" s="166"/>
      <c r="F79" s="167"/>
      <c r="G79" s="167">
        <f>SUMIF(AG80:AG83,"&lt;&gt;NOR",G80:G83)</f>
        <v>0</v>
      </c>
      <c r="H79" s="167"/>
      <c r="I79" s="167">
        <f>SUM(I80:I83)</f>
        <v>0</v>
      </c>
      <c r="J79" s="167"/>
      <c r="K79" s="167">
        <f>SUM(K80:K83)</f>
        <v>0</v>
      </c>
      <c r="L79" s="167"/>
      <c r="M79" s="167">
        <f>SUM(M80:M83)</f>
        <v>0</v>
      </c>
      <c r="N79" s="166"/>
      <c r="O79" s="166">
        <f>SUM(O80:O83)</f>
        <v>25.15</v>
      </c>
      <c r="P79" s="166"/>
      <c r="Q79" s="166">
        <f>SUM(Q80:Q83)</f>
        <v>0</v>
      </c>
      <c r="R79" s="167"/>
      <c r="S79" s="167"/>
      <c r="T79" s="168"/>
      <c r="U79" s="162"/>
      <c r="V79" s="162">
        <f>SUM(V80:V83)</f>
        <v>22.32</v>
      </c>
      <c r="W79" s="162"/>
      <c r="X79" s="162"/>
      <c r="Y79" s="162"/>
      <c r="AG79" t="s">
        <v>104</v>
      </c>
    </row>
    <row r="80" spans="1:60" outlineLevel="1" x14ac:dyDescent="0.25">
      <c r="A80" s="170">
        <v>31</v>
      </c>
      <c r="B80" s="171" t="s">
        <v>217</v>
      </c>
      <c r="C80" s="186" t="s">
        <v>218</v>
      </c>
      <c r="D80" s="172" t="s">
        <v>107</v>
      </c>
      <c r="E80" s="173">
        <v>12.1</v>
      </c>
      <c r="F80" s="174"/>
      <c r="G80" s="175">
        <f>ROUND(E80*F80,2)</f>
        <v>0</v>
      </c>
      <c r="H80" s="174"/>
      <c r="I80" s="175">
        <f>ROUND(E80*H80,2)</f>
        <v>0</v>
      </c>
      <c r="J80" s="174"/>
      <c r="K80" s="175">
        <f>ROUND(E80*J80,2)</f>
        <v>0</v>
      </c>
      <c r="L80" s="175">
        <v>21</v>
      </c>
      <c r="M80" s="175">
        <f>G80*(1+L80/100)</f>
        <v>0</v>
      </c>
      <c r="N80" s="173">
        <v>1.8907700000000001</v>
      </c>
      <c r="O80" s="173">
        <f>ROUND(E80*N80,2)</f>
        <v>22.88</v>
      </c>
      <c r="P80" s="173">
        <v>0</v>
      </c>
      <c r="Q80" s="173">
        <f>ROUND(E80*P80,2)</f>
        <v>0</v>
      </c>
      <c r="R80" s="175"/>
      <c r="S80" s="175" t="s">
        <v>108</v>
      </c>
      <c r="T80" s="176" t="s">
        <v>108</v>
      </c>
      <c r="U80" s="157">
        <v>1.7</v>
      </c>
      <c r="V80" s="157">
        <f>ROUND(E80*U80,2)</f>
        <v>20.57</v>
      </c>
      <c r="W80" s="157"/>
      <c r="X80" s="157" t="s">
        <v>109</v>
      </c>
      <c r="Y80" s="157" t="s">
        <v>110</v>
      </c>
      <c r="Z80" s="147"/>
      <c r="AA80" s="147"/>
      <c r="AB80" s="147"/>
      <c r="AC80" s="147"/>
      <c r="AD80" s="147"/>
      <c r="AE80" s="147"/>
      <c r="AF80" s="147"/>
      <c r="AG80" s="147" t="s">
        <v>111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2" x14ac:dyDescent="0.25">
      <c r="A81" s="154"/>
      <c r="B81" s="155"/>
      <c r="C81" s="187" t="s">
        <v>219</v>
      </c>
      <c r="D81" s="158"/>
      <c r="E81" s="159">
        <v>12.1</v>
      </c>
      <c r="F81" s="157"/>
      <c r="G81" s="157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7"/>
      <c r="AA81" s="147"/>
      <c r="AB81" s="147"/>
      <c r="AC81" s="147"/>
      <c r="AD81" s="147"/>
      <c r="AE81" s="147"/>
      <c r="AF81" s="147"/>
      <c r="AG81" s="147" t="s">
        <v>113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1" x14ac:dyDescent="0.25">
      <c r="A82" s="177">
        <v>32</v>
      </c>
      <c r="B82" s="178" t="s">
        <v>220</v>
      </c>
      <c r="C82" s="189" t="s">
        <v>221</v>
      </c>
      <c r="D82" s="179" t="s">
        <v>107</v>
      </c>
      <c r="E82" s="180">
        <v>1</v>
      </c>
      <c r="F82" s="181"/>
      <c r="G82" s="182">
        <f>ROUND(E82*F82,2)</f>
        <v>0</v>
      </c>
      <c r="H82" s="181"/>
      <c r="I82" s="182">
        <f>ROUND(E82*H82,2)</f>
        <v>0</v>
      </c>
      <c r="J82" s="181"/>
      <c r="K82" s="182">
        <f>ROUND(E82*J82,2)</f>
        <v>0</v>
      </c>
      <c r="L82" s="182">
        <v>21</v>
      </c>
      <c r="M82" s="182">
        <f>G82*(1+L82/100)</f>
        <v>0</v>
      </c>
      <c r="N82" s="180">
        <v>2.2654999999999998</v>
      </c>
      <c r="O82" s="180">
        <f>ROUND(E82*N82,2)</f>
        <v>2.27</v>
      </c>
      <c r="P82" s="180">
        <v>0</v>
      </c>
      <c r="Q82" s="180">
        <f>ROUND(E82*P82,2)</f>
        <v>0</v>
      </c>
      <c r="R82" s="182"/>
      <c r="S82" s="182" t="s">
        <v>108</v>
      </c>
      <c r="T82" s="183" t="s">
        <v>108</v>
      </c>
      <c r="U82" s="157">
        <v>1.75</v>
      </c>
      <c r="V82" s="157">
        <f>ROUND(E82*U82,2)</f>
        <v>1.75</v>
      </c>
      <c r="W82" s="157"/>
      <c r="X82" s="157" t="s">
        <v>109</v>
      </c>
      <c r="Y82" s="157" t="s">
        <v>110</v>
      </c>
      <c r="Z82" s="147"/>
      <c r="AA82" s="147"/>
      <c r="AB82" s="147"/>
      <c r="AC82" s="147"/>
      <c r="AD82" s="147"/>
      <c r="AE82" s="147"/>
      <c r="AF82" s="147"/>
      <c r="AG82" s="147" t="s">
        <v>111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1" x14ac:dyDescent="0.25">
      <c r="A83" s="177">
        <v>33</v>
      </c>
      <c r="B83" s="178" t="s">
        <v>222</v>
      </c>
      <c r="C83" s="189" t="s">
        <v>223</v>
      </c>
      <c r="D83" s="179" t="s">
        <v>224</v>
      </c>
      <c r="E83" s="180">
        <v>1</v>
      </c>
      <c r="F83" s="181"/>
      <c r="G83" s="182">
        <f>ROUND(E83*F83,2)</f>
        <v>0</v>
      </c>
      <c r="H83" s="181"/>
      <c r="I83" s="182">
        <f>ROUND(E83*H83,2)</f>
        <v>0</v>
      </c>
      <c r="J83" s="181"/>
      <c r="K83" s="182">
        <f>ROUND(E83*J83,2)</f>
        <v>0</v>
      </c>
      <c r="L83" s="182">
        <v>21</v>
      </c>
      <c r="M83" s="182">
        <f>G83*(1+L83/100)</f>
        <v>0</v>
      </c>
      <c r="N83" s="180">
        <v>0</v>
      </c>
      <c r="O83" s="180">
        <f>ROUND(E83*N83,2)</f>
        <v>0</v>
      </c>
      <c r="P83" s="180">
        <v>0</v>
      </c>
      <c r="Q83" s="180">
        <f>ROUND(E83*P83,2)</f>
        <v>0</v>
      </c>
      <c r="R83" s="182"/>
      <c r="S83" s="182" t="s">
        <v>151</v>
      </c>
      <c r="T83" s="183" t="s">
        <v>225</v>
      </c>
      <c r="U83" s="157">
        <v>0</v>
      </c>
      <c r="V83" s="157">
        <f>ROUND(E83*U83,2)</f>
        <v>0</v>
      </c>
      <c r="W83" s="157"/>
      <c r="X83" s="157" t="s">
        <v>109</v>
      </c>
      <c r="Y83" s="157" t="s">
        <v>110</v>
      </c>
      <c r="Z83" s="147"/>
      <c r="AA83" s="147"/>
      <c r="AB83" s="147"/>
      <c r="AC83" s="147"/>
      <c r="AD83" s="147"/>
      <c r="AE83" s="147"/>
      <c r="AF83" s="147"/>
      <c r="AG83" s="147" t="s">
        <v>111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x14ac:dyDescent="0.25">
      <c r="A84" s="163" t="s">
        <v>103</v>
      </c>
      <c r="B84" s="164" t="s">
        <v>65</v>
      </c>
      <c r="C84" s="185" t="s">
        <v>66</v>
      </c>
      <c r="D84" s="165"/>
      <c r="E84" s="166"/>
      <c r="F84" s="167"/>
      <c r="G84" s="167">
        <f>SUMIF(AG85:AG106,"&lt;&gt;NOR",G85:G106)</f>
        <v>0</v>
      </c>
      <c r="H84" s="167"/>
      <c r="I84" s="167">
        <f>SUM(I85:I106)</f>
        <v>0</v>
      </c>
      <c r="J84" s="167"/>
      <c r="K84" s="167">
        <f>SUM(K85:K106)</f>
        <v>0</v>
      </c>
      <c r="L84" s="167"/>
      <c r="M84" s="167">
        <f>SUM(M85:M106)</f>
        <v>0</v>
      </c>
      <c r="N84" s="166"/>
      <c r="O84" s="166">
        <f>SUM(O85:O106)</f>
        <v>445.35999999999996</v>
      </c>
      <c r="P84" s="166"/>
      <c r="Q84" s="166">
        <f>SUM(Q85:Q106)</f>
        <v>0</v>
      </c>
      <c r="R84" s="167"/>
      <c r="S84" s="167"/>
      <c r="T84" s="168"/>
      <c r="U84" s="162"/>
      <c r="V84" s="162">
        <f>SUM(V85:V106)</f>
        <v>153.78</v>
      </c>
      <c r="W84" s="162"/>
      <c r="X84" s="162"/>
      <c r="Y84" s="162"/>
      <c r="AG84" t="s">
        <v>104</v>
      </c>
    </row>
    <row r="85" spans="1:60" ht="20.399999999999999" outlineLevel="1" x14ac:dyDescent="0.25">
      <c r="A85" s="177">
        <v>34</v>
      </c>
      <c r="B85" s="178" t="s">
        <v>226</v>
      </c>
      <c r="C85" s="189" t="s">
        <v>227</v>
      </c>
      <c r="D85" s="179" t="s">
        <v>134</v>
      </c>
      <c r="E85" s="180">
        <v>603</v>
      </c>
      <c r="F85" s="181"/>
      <c r="G85" s="182">
        <f t="shared" ref="G85:G90" si="0">ROUND(E85*F85,2)</f>
        <v>0</v>
      </c>
      <c r="H85" s="181"/>
      <c r="I85" s="182">
        <f t="shared" ref="I85:I90" si="1">ROUND(E85*H85,2)</f>
        <v>0</v>
      </c>
      <c r="J85" s="181"/>
      <c r="K85" s="182">
        <f t="shared" ref="K85:K90" si="2">ROUND(E85*J85,2)</f>
        <v>0</v>
      </c>
      <c r="L85" s="182">
        <v>21</v>
      </c>
      <c r="M85" s="182">
        <f t="shared" ref="M85:M90" si="3">G85*(1+L85/100)</f>
        <v>0</v>
      </c>
      <c r="N85" s="180">
        <v>0.378</v>
      </c>
      <c r="O85" s="180">
        <f t="shared" ref="O85:O90" si="4">ROUND(E85*N85,2)</f>
        <v>227.93</v>
      </c>
      <c r="P85" s="180">
        <v>0</v>
      </c>
      <c r="Q85" s="180">
        <f t="shared" ref="Q85:Q90" si="5">ROUND(E85*P85,2)</f>
        <v>0</v>
      </c>
      <c r="R85" s="182"/>
      <c r="S85" s="182" t="s">
        <v>108</v>
      </c>
      <c r="T85" s="183" t="s">
        <v>108</v>
      </c>
      <c r="U85" s="157">
        <v>0.03</v>
      </c>
      <c r="V85" s="157">
        <f t="shared" ref="V85:V90" si="6">ROUND(E85*U85,2)</f>
        <v>18.09</v>
      </c>
      <c r="W85" s="157"/>
      <c r="X85" s="157" t="s">
        <v>109</v>
      </c>
      <c r="Y85" s="157" t="s">
        <v>110</v>
      </c>
      <c r="Z85" s="147"/>
      <c r="AA85" s="147"/>
      <c r="AB85" s="147"/>
      <c r="AC85" s="147"/>
      <c r="AD85" s="147"/>
      <c r="AE85" s="147"/>
      <c r="AF85" s="147"/>
      <c r="AG85" s="147" t="s">
        <v>111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1" x14ac:dyDescent="0.25">
      <c r="A86" s="177">
        <v>35</v>
      </c>
      <c r="B86" s="178" t="s">
        <v>228</v>
      </c>
      <c r="C86" s="189" t="s">
        <v>229</v>
      </c>
      <c r="D86" s="179" t="s">
        <v>134</v>
      </c>
      <c r="E86" s="180">
        <v>603</v>
      </c>
      <c r="F86" s="181"/>
      <c r="G86" s="182">
        <f t="shared" si="0"/>
        <v>0</v>
      </c>
      <c r="H86" s="181"/>
      <c r="I86" s="182">
        <f t="shared" si="1"/>
        <v>0</v>
      </c>
      <c r="J86" s="181"/>
      <c r="K86" s="182">
        <f t="shared" si="2"/>
        <v>0</v>
      </c>
      <c r="L86" s="182">
        <v>21</v>
      </c>
      <c r="M86" s="182">
        <f t="shared" si="3"/>
        <v>0</v>
      </c>
      <c r="N86" s="180">
        <v>0.18462999999999999</v>
      </c>
      <c r="O86" s="180">
        <f t="shared" si="4"/>
        <v>111.33</v>
      </c>
      <c r="P86" s="180">
        <v>0</v>
      </c>
      <c r="Q86" s="180">
        <f t="shared" si="5"/>
        <v>0</v>
      </c>
      <c r="R86" s="182"/>
      <c r="S86" s="182" t="s">
        <v>108</v>
      </c>
      <c r="T86" s="183" t="s">
        <v>108</v>
      </c>
      <c r="U86" s="157">
        <v>6.4000000000000001E-2</v>
      </c>
      <c r="V86" s="157">
        <f t="shared" si="6"/>
        <v>38.590000000000003</v>
      </c>
      <c r="W86" s="157"/>
      <c r="X86" s="157" t="s">
        <v>109</v>
      </c>
      <c r="Y86" s="157" t="s">
        <v>110</v>
      </c>
      <c r="Z86" s="147"/>
      <c r="AA86" s="147"/>
      <c r="AB86" s="147"/>
      <c r="AC86" s="147"/>
      <c r="AD86" s="147"/>
      <c r="AE86" s="147"/>
      <c r="AF86" s="147"/>
      <c r="AG86" s="147" t="s">
        <v>111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1" x14ac:dyDescent="0.25">
      <c r="A87" s="177">
        <v>36</v>
      </c>
      <c r="B87" s="178" t="s">
        <v>230</v>
      </c>
      <c r="C87" s="189" t="s">
        <v>231</v>
      </c>
      <c r="D87" s="179" t="s">
        <v>134</v>
      </c>
      <c r="E87" s="180">
        <v>603</v>
      </c>
      <c r="F87" s="181"/>
      <c r="G87" s="182">
        <f t="shared" si="0"/>
        <v>0</v>
      </c>
      <c r="H87" s="181"/>
      <c r="I87" s="182">
        <f t="shared" si="1"/>
        <v>0</v>
      </c>
      <c r="J87" s="181"/>
      <c r="K87" s="182">
        <f t="shared" si="2"/>
        <v>0</v>
      </c>
      <c r="L87" s="182">
        <v>21</v>
      </c>
      <c r="M87" s="182">
        <f t="shared" si="3"/>
        <v>0</v>
      </c>
      <c r="N87" s="180">
        <v>6.5199999999999998E-3</v>
      </c>
      <c r="O87" s="180">
        <f t="shared" si="4"/>
        <v>3.93</v>
      </c>
      <c r="P87" s="180">
        <v>0</v>
      </c>
      <c r="Q87" s="180">
        <f t="shared" si="5"/>
        <v>0</v>
      </c>
      <c r="R87" s="182"/>
      <c r="S87" s="182" t="s">
        <v>151</v>
      </c>
      <c r="T87" s="183" t="s">
        <v>108</v>
      </c>
      <c r="U87" s="157">
        <v>4.0000000000000001E-3</v>
      </c>
      <c r="V87" s="157">
        <f t="shared" si="6"/>
        <v>2.41</v>
      </c>
      <c r="W87" s="157"/>
      <c r="X87" s="157" t="s">
        <v>109</v>
      </c>
      <c r="Y87" s="157" t="s">
        <v>110</v>
      </c>
      <c r="Z87" s="147"/>
      <c r="AA87" s="147"/>
      <c r="AB87" s="147"/>
      <c r="AC87" s="147"/>
      <c r="AD87" s="147"/>
      <c r="AE87" s="147"/>
      <c r="AF87" s="147"/>
      <c r="AG87" s="147" t="s">
        <v>111</v>
      </c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1" x14ac:dyDescent="0.25">
      <c r="A88" s="177">
        <v>37</v>
      </c>
      <c r="B88" s="178" t="s">
        <v>232</v>
      </c>
      <c r="C88" s="189" t="s">
        <v>233</v>
      </c>
      <c r="D88" s="179" t="s">
        <v>134</v>
      </c>
      <c r="E88" s="180">
        <v>603</v>
      </c>
      <c r="F88" s="181"/>
      <c r="G88" s="182">
        <f t="shared" si="0"/>
        <v>0</v>
      </c>
      <c r="H88" s="181"/>
      <c r="I88" s="182">
        <f t="shared" si="1"/>
        <v>0</v>
      </c>
      <c r="J88" s="181"/>
      <c r="K88" s="182">
        <f t="shared" si="2"/>
        <v>0</v>
      </c>
      <c r="L88" s="182">
        <v>21</v>
      </c>
      <c r="M88" s="182">
        <f t="shared" si="3"/>
        <v>0</v>
      </c>
      <c r="N88" s="180">
        <v>4.0000000000000002E-4</v>
      </c>
      <c r="O88" s="180">
        <f t="shared" si="4"/>
        <v>0.24</v>
      </c>
      <c r="P88" s="180">
        <v>0</v>
      </c>
      <c r="Q88" s="180">
        <f t="shared" si="5"/>
        <v>0</v>
      </c>
      <c r="R88" s="182"/>
      <c r="S88" s="182" t="s">
        <v>108</v>
      </c>
      <c r="T88" s="183" t="s">
        <v>108</v>
      </c>
      <c r="U88" s="157">
        <v>2E-3</v>
      </c>
      <c r="V88" s="157">
        <f t="shared" si="6"/>
        <v>1.21</v>
      </c>
      <c r="W88" s="157"/>
      <c r="X88" s="157" t="s">
        <v>109</v>
      </c>
      <c r="Y88" s="157" t="s">
        <v>110</v>
      </c>
      <c r="Z88" s="147"/>
      <c r="AA88" s="147"/>
      <c r="AB88" s="147"/>
      <c r="AC88" s="147"/>
      <c r="AD88" s="147"/>
      <c r="AE88" s="147"/>
      <c r="AF88" s="147"/>
      <c r="AG88" s="147" t="s">
        <v>111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1" x14ac:dyDescent="0.25">
      <c r="A89" s="177">
        <v>38</v>
      </c>
      <c r="B89" s="178" t="s">
        <v>234</v>
      </c>
      <c r="C89" s="189" t="s">
        <v>235</v>
      </c>
      <c r="D89" s="179" t="s">
        <v>134</v>
      </c>
      <c r="E89" s="180">
        <v>603</v>
      </c>
      <c r="F89" s="181"/>
      <c r="G89" s="182">
        <f t="shared" si="0"/>
        <v>0</v>
      </c>
      <c r="H89" s="181"/>
      <c r="I89" s="182">
        <f t="shared" si="1"/>
        <v>0</v>
      </c>
      <c r="J89" s="181"/>
      <c r="K89" s="182">
        <f t="shared" si="2"/>
        <v>0</v>
      </c>
      <c r="L89" s="182">
        <v>21</v>
      </c>
      <c r="M89" s="182">
        <f t="shared" si="3"/>
        <v>0</v>
      </c>
      <c r="N89" s="180">
        <v>0.10141</v>
      </c>
      <c r="O89" s="180">
        <f t="shared" si="4"/>
        <v>61.15</v>
      </c>
      <c r="P89" s="180">
        <v>0</v>
      </c>
      <c r="Q89" s="180">
        <f t="shared" si="5"/>
        <v>0</v>
      </c>
      <c r="R89" s="182"/>
      <c r="S89" s="182" t="s">
        <v>108</v>
      </c>
      <c r="T89" s="183" t="s">
        <v>108</v>
      </c>
      <c r="U89" s="157">
        <v>0.06</v>
      </c>
      <c r="V89" s="157">
        <f t="shared" si="6"/>
        <v>36.18</v>
      </c>
      <c r="W89" s="157"/>
      <c r="X89" s="157" t="s">
        <v>109</v>
      </c>
      <c r="Y89" s="157" t="s">
        <v>110</v>
      </c>
      <c r="Z89" s="147"/>
      <c r="AA89" s="147"/>
      <c r="AB89" s="147"/>
      <c r="AC89" s="147"/>
      <c r="AD89" s="147"/>
      <c r="AE89" s="147"/>
      <c r="AF89" s="147"/>
      <c r="AG89" s="147" t="s">
        <v>111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1" x14ac:dyDescent="0.25">
      <c r="A90" s="170">
        <v>39</v>
      </c>
      <c r="B90" s="171" t="s">
        <v>236</v>
      </c>
      <c r="C90" s="186" t="s">
        <v>237</v>
      </c>
      <c r="D90" s="172" t="s">
        <v>134</v>
      </c>
      <c r="E90" s="173">
        <v>86</v>
      </c>
      <c r="F90" s="174"/>
      <c r="G90" s="175">
        <f t="shared" si="0"/>
        <v>0</v>
      </c>
      <c r="H90" s="174"/>
      <c r="I90" s="175">
        <f t="shared" si="1"/>
        <v>0</v>
      </c>
      <c r="J90" s="174"/>
      <c r="K90" s="175">
        <f t="shared" si="2"/>
        <v>0</v>
      </c>
      <c r="L90" s="175">
        <v>21</v>
      </c>
      <c r="M90" s="175">
        <f t="shared" si="3"/>
        <v>0</v>
      </c>
      <c r="N90" s="173">
        <v>0.18776000000000001</v>
      </c>
      <c r="O90" s="173">
        <f t="shared" si="4"/>
        <v>16.149999999999999</v>
      </c>
      <c r="P90" s="173">
        <v>0</v>
      </c>
      <c r="Q90" s="173">
        <f t="shared" si="5"/>
        <v>0</v>
      </c>
      <c r="R90" s="175"/>
      <c r="S90" s="175" t="s">
        <v>108</v>
      </c>
      <c r="T90" s="176" t="s">
        <v>108</v>
      </c>
      <c r="U90" s="157">
        <v>0.05</v>
      </c>
      <c r="V90" s="157">
        <f t="shared" si="6"/>
        <v>4.3</v>
      </c>
      <c r="W90" s="157"/>
      <c r="X90" s="157" t="s">
        <v>109</v>
      </c>
      <c r="Y90" s="157" t="s">
        <v>110</v>
      </c>
      <c r="Z90" s="147"/>
      <c r="AA90" s="147"/>
      <c r="AB90" s="147"/>
      <c r="AC90" s="147"/>
      <c r="AD90" s="147"/>
      <c r="AE90" s="147"/>
      <c r="AF90" s="147"/>
      <c r="AG90" s="147" t="s">
        <v>111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2" x14ac:dyDescent="0.25">
      <c r="A91" s="154"/>
      <c r="B91" s="155"/>
      <c r="C91" s="187" t="s">
        <v>238</v>
      </c>
      <c r="D91" s="158"/>
      <c r="E91" s="159">
        <v>86</v>
      </c>
      <c r="F91" s="157"/>
      <c r="G91" s="157"/>
      <c r="H91" s="157"/>
      <c r="I91" s="157"/>
      <c r="J91" s="157"/>
      <c r="K91" s="157"/>
      <c r="L91" s="157"/>
      <c r="M91" s="157"/>
      <c r="N91" s="156"/>
      <c r="O91" s="156"/>
      <c r="P91" s="156"/>
      <c r="Q91" s="156"/>
      <c r="R91" s="157"/>
      <c r="S91" s="157"/>
      <c r="T91" s="157"/>
      <c r="U91" s="157"/>
      <c r="V91" s="157"/>
      <c r="W91" s="157"/>
      <c r="X91" s="157"/>
      <c r="Y91" s="157"/>
      <c r="Z91" s="147"/>
      <c r="AA91" s="147"/>
      <c r="AB91" s="147"/>
      <c r="AC91" s="147"/>
      <c r="AD91" s="147"/>
      <c r="AE91" s="147"/>
      <c r="AF91" s="147"/>
      <c r="AG91" s="147" t="s">
        <v>113</v>
      </c>
      <c r="AH91" s="147">
        <v>0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1" x14ac:dyDescent="0.25">
      <c r="A92" s="170">
        <v>40</v>
      </c>
      <c r="B92" s="171" t="s">
        <v>239</v>
      </c>
      <c r="C92" s="186" t="s">
        <v>240</v>
      </c>
      <c r="D92" s="172" t="s">
        <v>107</v>
      </c>
      <c r="E92" s="173">
        <v>8.6</v>
      </c>
      <c r="F92" s="174"/>
      <c r="G92" s="175">
        <f>ROUND(E92*F92,2)</f>
        <v>0</v>
      </c>
      <c r="H92" s="174"/>
      <c r="I92" s="175">
        <f>ROUND(E92*H92,2)</f>
        <v>0</v>
      </c>
      <c r="J92" s="174"/>
      <c r="K92" s="175">
        <f>ROUND(E92*J92,2)</f>
        <v>0</v>
      </c>
      <c r="L92" s="175">
        <v>21</v>
      </c>
      <c r="M92" s="175">
        <f>G92*(1+L92/100)</f>
        <v>0</v>
      </c>
      <c r="N92" s="173">
        <v>0</v>
      </c>
      <c r="O92" s="173">
        <f>ROUND(E92*N92,2)</f>
        <v>0</v>
      </c>
      <c r="P92" s="173">
        <v>0</v>
      </c>
      <c r="Q92" s="173">
        <f>ROUND(E92*P92,2)</f>
        <v>0</v>
      </c>
      <c r="R92" s="175"/>
      <c r="S92" s="175" t="s">
        <v>108</v>
      </c>
      <c r="T92" s="176" t="s">
        <v>108</v>
      </c>
      <c r="U92" s="157">
        <v>0.96</v>
      </c>
      <c r="V92" s="157">
        <f>ROUND(E92*U92,2)</f>
        <v>8.26</v>
      </c>
      <c r="W92" s="157"/>
      <c r="X92" s="157" t="s">
        <v>109</v>
      </c>
      <c r="Y92" s="157" t="s">
        <v>110</v>
      </c>
      <c r="Z92" s="147"/>
      <c r="AA92" s="147"/>
      <c r="AB92" s="147"/>
      <c r="AC92" s="147"/>
      <c r="AD92" s="147"/>
      <c r="AE92" s="147"/>
      <c r="AF92" s="147"/>
      <c r="AG92" s="147" t="s">
        <v>111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2" x14ac:dyDescent="0.25">
      <c r="A93" s="154"/>
      <c r="B93" s="155"/>
      <c r="C93" s="187" t="s">
        <v>241</v>
      </c>
      <c r="D93" s="158"/>
      <c r="E93" s="159">
        <v>8.6</v>
      </c>
      <c r="F93" s="157"/>
      <c r="G93" s="157"/>
      <c r="H93" s="157"/>
      <c r="I93" s="157"/>
      <c r="J93" s="157"/>
      <c r="K93" s="157"/>
      <c r="L93" s="157"/>
      <c r="M93" s="157"/>
      <c r="N93" s="156"/>
      <c r="O93" s="156"/>
      <c r="P93" s="156"/>
      <c r="Q93" s="156"/>
      <c r="R93" s="157"/>
      <c r="S93" s="157"/>
      <c r="T93" s="157"/>
      <c r="U93" s="157"/>
      <c r="V93" s="157"/>
      <c r="W93" s="157"/>
      <c r="X93" s="157"/>
      <c r="Y93" s="157"/>
      <c r="Z93" s="147"/>
      <c r="AA93" s="147"/>
      <c r="AB93" s="147"/>
      <c r="AC93" s="147"/>
      <c r="AD93" s="147"/>
      <c r="AE93" s="147"/>
      <c r="AF93" s="147"/>
      <c r="AG93" s="147" t="s">
        <v>113</v>
      </c>
      <c r="AH93" s="147">
        <v>0</v>
      </c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1" x14ac:dyDescent="0.25">
      <c r="A94" s="170">
        <v>41</v>
      </c>
      <c r="B94" s="171" t="s">
        <v>242</v>
      </c>
      <c r="C94" s="186" t="s">
        <v>243</v>
      </c>
      <c r="D94" s="172" t="s">
        <v>134</v>
      </c>
      <c r="E94" s="173">
        <v>7.2</v>
      </c>
      <c r="F94" s="174"/>
      <c r="G94" s="175">
        <f>ROUND(E94*F94,2)</f>
        <v>0</v>
      </c>
      <c r="H94" s="174"/>
      <c r="I94" s="175">
        <f>ROUND(E94*H94,2)</f>
        <v>0</v>
      </c>
      <c r="J94" s="174"/>
      <c r="K94" s="175">
        <f>ROUND(E94*J94,2)</f>
        <v>0</v>
      </c>
      <c r="L94" s="175">
        <v>21</v>
      </c>
      <c r="M94" s="175">
        <f>G94*(1+L94/100)</f>
        <v>0</v>
      </c>
      <c r="N94" s="173">
        <v>0.71967999999999999</v>
      </c>
      <c r="O94" s="173">
        <f>ROUND(E94*N94,2)</f>
        <v>5.18</v>
      </c>
      <c r="P94" s="173">
        <v>0</v>
      </c>
      <c r="Q94" s="173">
        <f>ROUND(E94*P94,2)</f>
        <v>0</v>
      </c>
      <c r="R94" s="175"/>
      <c r="S94" s="175" t="s">
        <v>108</v>
      </c>
      <c r="T94" s="176" t="s">
        <v>108</v>
      </c>
      <c r="U94" s="157">
        <v>0.51500000000000001</v>
      </c>
      <c r="V94" s="157">
        <f>ROUND(E94*U94,2)</f>
        <v>3.71</v>
      </c>
      <c r="W94" s="157"/>
      <c r="X94" s="157" t="s">
        <v>109</v>
      </c>
      <c r="Y94" s="157" t="s">
        <v>110</v>
      </c>
      <c r="Z94" s="147"/>
      <c r="AA94" s="147"/>
      <c r="AB94" s="147"/>
      <c r="AC94" s="147"/>
      <c r="AD94" s="147"/>
      <c r="AE94" s="147"/>
      <c r="AF94" s="147"/>
      <c r="AG94" s="147" t="s">
        <v>111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2" x14ac:dyDescent="0.25">
      <c r="A95" s="154"/>
      <c r="B95" s="155"/>
      <c r="C95" s="187" t="s">
        <v>244</v>
      </c>
      <c r="D95" s="158"/>
      <c r="E95" s="159">
        <v>7.2</v>
      </c>
      <c r="F95" s="157"/>
      <c r="G95" s="157"/>
      <c r="H95" s="157"/>
      <c r="I95" s="157"/>
      <c r="J95" s="157"/>
      <c r="K95" s="157"/>
      <c r="L95" s="157"/>
      <c r="M95" s="157"/>
      <c r="N95" s="156"/>
      <c r="O95" s="156"/>
      <c r="P95" s="156"/>
      <c r="Q95" s="156"/>
      <c r="R95" s="157"/>
      <c r="S95" s="157"/>
      <c r="T95" s="157"/>
      <c r="U95" s="157"/>
      <c r="V95" s="157"/>
      <c r="W95" s="157"/>
      <c r="X95" s="157"/>
      <c r="Y95" s="157"/>
      <c r="Z95" s="147"/>
      <c r="AA95" s="147"/>
      <c r="AB95" s="147"/>
      <c r="AC95" s="147"/>
      <c r="AD95" s="147"/>
      <c r="AE95" s="147"/>
      <c r="AF95" s="147"/>
      <c r="AG95" s="147" t="s">
        <v>113</v>
      </c>
      <c r="AH95" s="147">
        <v>0</v>
      </c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1" x14ac:dyDescent="0.25">
      <c r="A96" s="177">
        <v>42</v>
      </c>
      <c r="B96" s="178" t="s">
        <v>245</v>
      </c>
      <c r="C96" s="189" t="s">
        <v>246</v>
      </c>
      <c r="D96" s="179" t="s">
        <v>134</v>
      </c>
      <c r="E96" s="180">
        <v>31</v>
      </c>
      <c r="F96" s="181"/>
      <c r="G96" s="182">
        <f>ROUND(E96*F96,2)</f>
        <v>0</v>
      </c>
      <c r="H96" s="181"/>
      <c r="I96" s="182">
        <f>ROUND(E96*H96,2)</f>
        <v>0</v>
      </c>
      <c r="J96" s="181"/>
      <c r="K96" s="182">
        <f>ROUND(E96*J96,2)</f>
        <v>0</v>
      </c>
      <c r="L96" s="182">
        <v>21</v>
      </c>
      <c r="M96" s="182">
        <f>G96*(1+L96/100)</f>
        <v>0</v>
      </c>
      <c r="N96" s="180">
        <v>3.15E-2</v>
      </c>
      <c r="O96" s="180">
        <f>ROUND(E96*N96,2)</f>
        <v>0.98</v>
      </c>
      <c r="P96" s="180">
        <v>0</v>
      </c>
      <c r="Q96" s="180">
        <f>ROUND(E96*P96,2)</f>
        <v>0</v>
      </c>
      <c r="R96" s="182"/>
      <c r="S96" s="182" t="s">
        <v>108</v>
      </c>
      <c r="T96" s="183" t="s">
        <v>108</v>
      </c>
      <c r="U96" s="157">
        <v>0.27500000000000002</v>
      </c>
      <c r="V96" s="157">
        <f>ROUND(E96*U96,2)</f>
        <v>8.5299999999999994</v>
      </c>
      <c r="W96" s="157"/>
      <c r="X96" s="157" t="s">
        <v>109</v>
      </c>
      <c r="Y96" s="157" t="s">
        <v>110</v>
      </c>
      <c r="Z96" s="147"/>
      <c r="AA96" s="147"/>
      <c r="AB96" s="147"/>
      <c r="AC96" s="147"/>
      <c r="AD96" s="147"/>
      <c r="AE96" s="147"/>
      <c r="AF96" s="147"/>
      <c r="AG96" s="147" t="s">
        <v>111</v>
      </c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1" x14ac:dyDescent="0.25">
      <c r="A97" s="170">
        <v>43</v>
      </c>
      <c r="B97" s="171" t="s">
        <v>247</v>
      </c>
      <c r="C97" s="186" t="s">
        <v>248</v>
      </c>
      <c r="D97" s="172" t="s">
        <v>107</v>
      </c>
      <c r="E97" s="173">
        <v>1.55</v>
      </c>
      <c r="F97" s="174"/>
      <c r="G97" s="175">
        <f>ROUND(E97*F97,2)</f>
        <v>0</v>
      </c>
      <c r="H97" s="174"/>
      <c r="I97" s="175">
        <f>ROUND(E97*H97,2)</f>
        <v>0</v>
      </c>
      <c r="J97" s="174"/>
      <c r="K97" s="175">
        <f>ROUND(E97*J97,2)</f>
        <v>0</v>
      </c>
      <c r="L97" s="175">
        <v>21</v>
      </c>
      <c r="M97" s="175">
        <f>G97*(1+L97/100)</f>
        <v>0</v>
      </c>
      <c r="N97" s="173">
        <v>0</v>
      </c>
      <c r="O97" s="173">
        <f>ROUND(E97*N97,2)</f>
        <v>0</v>
      </c>
      <c r="P97" s="173">
        <v>0</v>
      </c>
      <c r="Q97" s="173">
        <f>ROUND(E97*P97,2)</f>
        <v>0</v>
      </c>
      <c r="R97" s="175"/>
      <c r="S97" s="175" t="s">
        <v>108</v>
      </c>
      <c r="T97" s="176" t="s">
        <v>108</v>
      </c>
      <c r="U97" s="157">
        <v>3</v>
      </c>
      <c r="V97" s="157">
        <f>ROUND(E97*U97,2)</f>
        <v>4.6500000000000004</v>
      </c>
      <c r="W97" s="157"/>
      <c r="X97" s="157" t="s">
        <v>109</v>
      </c>
      <c r="Y97" s="157" t="s">
        <v>110</v>
      </c>
      <c r="Z97" s="147"/>
      <c r="AA97" s="147"/>
      <c r="AB97" s="147"/>
      <c r="AC97" s="147"/>
      <c r="AD97" s="147"/>
      <c r="AE97" s="147"/>
      <c r="AF97" s="147"/>
      <c r="AG97" s="147" t="s">
        <v>111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2" x14ac:dyDescent="0.25">
      <c r="A98" s="154"/>
      <c r="B98" s="155"/>
      <c r="C98" s="187" t="s">
        <v>249</v>
      </c>
      <c r="D98" s="158"/>
      <c r="E98" s="159">
        <v>1.55</v>
      </c>
      <c r="F98" s="157"/>
      <c r="G98" s="157"/>
      <c r="H98" s="157"/>
      <c r="I98" s="157"/>
      <c r="J98" s="157"/>
      <c r="K98" s="157"/>
      <c r="L98" s="157"/>
      <c r="M98" s="157"/>
      <c r="N98" s="156"/>
      <c r="O98" s="156"/>
      <c r="P98" s="156"/>
      <c r="Q98" s="156"/>
      <c r="R98" s="157"/>
      <c r="S98" s="157"/>
      <c r="T98" s="157"/>
      <c r="U98" s="157"/>
      <c r="V98" s="157"/>
      <c r="W98" s="157"/>
      <c r="X98" s="157"/>
      <c r="Y98" s="157"/>
      <c r="Z98" s="147"/>
      <c r="AA98" s="147"/>
      <c r="AB98" s="147"/>
      <c r="AC98" s="147"/>
      <c r="AD98" s="147"/>
      <c r="AE98" s="147"/>
      <c r="AF98" s="147"/>
      <c r="AG98" s="147" t="s">
        <v>113</v>
      </c>
      <c r="AH98" s="147">
        <v>0</v>
      </c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1" x14ac:dyDescent="0.25">
      <c r="A99" s="170">
        <v>44</v>
      </c>
      <c r="B99" s="171" t="s">
        <v>250</v>
      </c>
      <c r="C99" s="186" t="s">
        <v>251</v>
      </c>
      <c r="D99" s="172" t="s">
        <v>134</v>
      </c>
      <c r="E99" s="173">
        <v>31.31</v>
      </c>
      <c r="F99" s="174"/>
      <c r="G99" s="175">
        <f>ROUND(E99*F99,2)</f>
        <v>0</v>
      </c>
      <c r="H99" s="174"/>
      <c r="I99" s="175">
        <f>ROUND(E99*H99,2)</f>
        <v>0</v>
      </c>
      <c r="J99" s="174"/>
      <c r="K99" s="175">
        <f>ROUND(E99*J99,2)</f>
        <v>0</v>
      </c>
      <c r="L99" s="175">
        <v>21</v>
      </c>
      <c r="M99" s="175">
        <f>G99*(1+L99/100)</f>
        <v>0</v>
      </c>
      <c r="N99" s="173">
        <v>1.0800000000000001E-2</v>
      </c>
      <c r="O99" s="173">
        <f>ROUND(E99*N99,2)</f>
        <v>0.34</v>
      </c>
      <c r="P99" s="173">
        <v>0</v>
      </c>
      <c r="Q99" s="173">
        <f>ROUND(E99*P99,2)</f>
        <v>0</v>
      </c>
      <c r="R99" s="175" t="s">
        <v>159</v>
      </c>
      <c r="S99" s="175" t="s">
        <v>108</v>
      </c>
      <c r="T99" s="176" t="s">
        <v>108</v>
      </c>
      <c r="U99" s="157">
        <v>0</v>
      </c>
      <c r="V99" s="157">
        <f>ROUND(E99*U99,2)</f>
        <v>0</v>
      </c>
      <c r="W99" s="157"/>
      <c r="X99" s="157" t="s">
        <v>160</v>
      </c>
      <c r="Y99" s="157" t="s">
        <v>110</v>
      </c>
      <c r="Z99" s="147"/>
      <c r="AA99" s="147"/>
      <c r="AB99" s="147"/>
      <c r="AC99" s="147"/>
      <c r="AD99" s="147"/>
      <c r="AE99" s="147"/>
      <c r="AF99" s="147"/>
      <c r="AG99" s="147" t="s">
        <v>161</v>
      </c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2" x14ac:dyDescent="0.25">
      <c r="A100" s="154"/>
      <c r="B100" s="155"/>
      <c r="C100" s="187" t="s">
        <v>252</v>
      </c>
      <c r="D100" s="158"/>
      <c r="E100" s="159">
        <v>31.31</v>
      </c>
      <c r="F100" s="157"/>
      <c r="G100" s="157"/>
      <c r="H100" s="157"/>
      <c r="I100" s="157"/>
      <c r="J100" s="157"/>
      <c r="K100" s="157"/>
      <c r="L100" s="157"/>
      <c r="M100" s="157"/>
      <c r="N100" s="156"/>
      <c r="O100" s="156"/>
      <c r="P100" s="156"/>
      <c r="Q100" s="156"/>
      <c r="R100" s="157"/>
      <c r="S100" s="157"/>
      <c r="T100" s="157"/>
      <c r="U100" s="157"/>
      <c r="V100" s="157"/>
      <c r="W100" s="157"/>
      <c r="X100" s="157"/>
      <c r="Y100" s="157"/>
      <c r="Z100" s="147"/>
      <c r="AA100" s="147"/>
      <c r="AB100" s="147"/>
      <c r="AC100" s="147"/>
      <c r="AD100" s="147"/>
      <c r="AE100" s="147"/>
      <c r="AF100" s="147"/>
      <c r="AG100" s="147" t="s">
        <v>113</v>
      </c>
      <c r="AH100" s="147">
        <v>0</v>
      </c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ht="20.399999999999999" outlineLevel="1" x14ac:dyDescent="0.25">
      <c r="A101" s="170">
        <v>45</v>
      </c>
      <c r="B101" s="171" t="s">
        <v>253</v>
      </c>
      <c r="C101" s="186" t="s">
        <v>254</v>
      </c>
      <c r="D101" s="172" t="s">
        <v>213</v>
      </c>
      <c r="E101" s="173">
        <v>16.07</v>
      </c>
      <c r="F101" s="174"/>
      <c r="G101" s="175">
        <f>ROUND(E101*F101,2)</f>
        <v>0</v>
      </c>
      <c r="H101" s="174"/>
      <c r="I101" s="175">
        <f>ROUND(E101*H101,2)</f>
        <v>0</v>
      </c>
      <c r="J101" s="174"/>
      <c r="K101" s="175">
        <f>ROUND(E101*J101,2)</f>
        <v>0</v>
      </c>
      <c r="L101" s="175">
        <v>21</v>
      </c>
      <c r="M101" s="175">
        <f>G101*(1+L101/100)</f>
        <v>0</v>
      </c>
      <c r="N101" s="173">
        <v>2.2399999999999998E-3</v>
      </c>
      <c r="O101" s="173">
        <f>ROUND(E101*N101,2)</f>
        <v>0.04</v>
      </c>
      <c r="P101" s="173">
        <v>0</v>
      </c>
      <c r="Q101" s="173">
        <f>ROUND(E101*P101,2)</f>
        <v>0</v>
      </c>
      <c r="R101" s="175"/>
      <c r="S101" s="175" t="s">
        <v>151</v>
      </c>
      <c r="T101" s="176" t="s">
        <v>108</v>
      </c>
      <c r="U101" s="157">
        <v>0.129</v>
      </c>
      <c r="V101" s="157">
        <f>ROUND(E101*U101,2)</f>
        <v>2.0699999999999998</v>
      </c>
      <c r="W101" s="157"/>
      <c r="X101" s="157" t="s">
        <v>109</v>
      </c>
      <c r="Y101" s="157" t="s">
        <v>110</v>
      </c>
      <c r="Z101" s="147"/>
      <c r="AA101" s="147"/>
      <c r="AB101" s="147"/>
      <c r="AC101" s="147"/>
      <c r="AD101" s="147"/>
      <c r="AE101" s="147"/>
      <c r="AF101" s="147"/>
      <c r="AG101" s="147" t="s">
        <v>111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ht="21" outlineLevel="2" x14ac:dyDescent="0.25">
      <c r="A102" s="154"/>
      <c r="B102" s="155"/>
      <c r="C102" s="249" t="s">
        <v>255</v>
      </c>
      <c r="D102" s="250"/>
      <c r="E102" s="250"/>
      <c r="F102" s="250"/>
      <c r="G102" s="250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57"/>
      <c r="Z102" s="147"/>
      <c r="AA102" s="147"/>
      <c r="AB102" s="147"/>
      <c r="AC102" s="147"/>
      <c r="AD102" s="147"/>
      <c r="AE102" s="147"/>
      <c r="AF102" s="147"/>
      <c r="AG102" s="147" t="s">
        <v>144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84" t="str">
        <f>C102</f>
        <v>Včetně odstranění zvětralé asfaltové zálivky, vyčištění spár, zalití spár asfaltovou zálivkou, nátěru asfaltovým lakem a posyp drtí.</v>
      </c>
      <c r="BB102" s="147"/>
      <c r="BC102" s="147"/>
      <c r="BD102" s="147"/>
      <c r="BE102" s="147"/>
      <c r="BF102" s="147"/>
      <c r="BG102" s="147"/>
      <c r="BH102" s="147"/>
    </row>
    <row r="103" spans="1:60" ht="20.399999999999999" outlineLevel="1" x14ac:dyDescent="0.25">
      <c r="A103" s="170">
        <v>46</v>
      </c>
      <c r="B103" s="171" t="s">
        <v>256</v>
      </c>
      <c r="C103" s="186" t="s">
        <v>257</v>
      </c>
      <c r="D103" s="172" t="s">
        <v>134</v>
      </c>
      <c r="E103" s="173">
        <v>689</v>
      </c>
      <c r="F103" s="174"/>
      <c r="G103" s="175">
        <f>ROUND(E103*F103,2)</f>
        <v>0</v>
      </c>
      <c r="H103" s="174"/>
      <c r="I103" s="175">
        <f>ROUND(E103*H103,2)</f>
        <v>0</v>
      </c>
      <c r="J103" s="174"/>
      <c r="K103" s="175">
        <f>ROUND(E103*J103,2)</f>
        <v>0</v>
      </c>
      <c r="L103" s="175">
        <v>21</v>
      </c>
      <c r="M103" s="175">
        <f>G103*(1+L103/100)</f>
        <v>0</v>
      </c>
      <c r="N103" s="173">
        <v>0</v>
      </c>
      <c r="O103" s="173">
        <f>ROUND(E103*N103,2)</f>
        <v>0</v>
      </c>
      <c r="P103" s="173">
        <v>0</v>
      </c>
      <c r="Q103" s="173">
        <f>ROUND(E103*P103,2)</f>
        <v>0</v>
      </c>
      <c r="R103" s="175"/>
      <c r="S103" s="175" t="s">
        <v>108</v>
      </c>
      <c r="T103" s="176" t="s">
        <v>108</v>
      </c>
      <c r="U103" s="157">
        <v>3.7420000000000002E-2</v>
      </c>
      <c r="V103" s="157">
        <f>ROUND(E103*U103,2)</f>
        <v>25.78</v>
      </c>
      <c r="W103" s="157"/>
      <c r="X103" s="157" t="s">
        <v>109</v>
      </c>
      <c r="Y103" s="157" t="s">
        <v>110</v>
      </c>
      <c r="Z103" s="147"/>
      <c r="AA103" s="147"/>
      <c r="AB103" s="147"/>
      <c r="AC103" s="147"/>
      <c r="AD103" s="147"/>
      <c r="AE103" s="147"/>
      <c r="AF103" s="147"/>
      <c r="AG103" s="147" t="s">
        <v>111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2" x14ac:dyDescent="0.25">
      <c r="A104" s="154"/>
      <c r="B104" s="155"/>
      <c r="C104" s="187" t="s">
        <v>258</v>
      </c>
      <c r="D104" s="158"/>
      <c r="E104" s="159">
        <v>689</v>
      </c>
      <c r="F104" s="157"/>
      <c r="G104" s="157"/>
      <c r="H104" s="157"/>
      <c r="I104" s="157"/>
      <c r="J104" s="157"/>
      <c r="K104" s="157"/>
      <c r="L104" s="157"/>
      <c r="M104" s="157"/>
      <c r="N104" s="156"/>
      <c r="O104" s="156"/>
      <c r="P104" s="156"/>
      <c r="Q104" s="156"/>
      <c r="R104" s="157"/>
      <c r="S104" s="157"/>
      <c r="T104" s="157"/>
      <c r="U104" s="157"/>
      <c r="V104" s="157"/>
      <c r="W104" s="157"/>
      <c r="X104" s="157"/>
      <c r="Y104" s="157"/>
      <c r="Z104" s="147"/>
      <c r="AA104" s="147"/>
      <c r="AB104" s="147"/>
      <c r="AC104" s="147"/>
      <c r="AD104" s="147"/>
      <c r="AE104" s="147"/>
      <c r="AF104" s="147"/>
      <c r="AG104" s="147" t="s">
        <v>113</v>
      </c>
      <c r="AH104" s="147">
        <v>0</v>
      </c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ht="20.399999999999999" outlineLevel="1" x14ac:dyDescent="0.25">
      <c r="A105" s="170">
        <v>47</v>
      </c>
      <c r="B105" s="171" t="s">
        <v>259</v>
      </c>
      <c r="C105" s="186" t="s">
        <v>260</v>
      </c>
      <c r="D105" s="172" t="s">
        <v>158</v>
      </c>
      <c r="E105" s="173">
        <v>18.08625</v>
      </c>
      <c r="F105" s="174"/>
      <c r="G105" s="175">
        <f>ROUND(E105*F105,2)</f>
        <v>0</v>
      </c>
      <c r="H105" s="174"/>
      <c r="I105" s="175">
        <f>ROUND(E105*H105,2)</f>
        <v>0</v>
      </c>
      <c r="J105" s="174"/>
      <c r="K105" s="175">
        <f>ROUND(E105*J105,2)</f>
        <v>0</v>
      </c>
      <c r="L105" s="175">
        <v>21</v>
      </c>
      <c r="M105" s="175">
        <f>G105*(1+L105/100)</f>
        <v>0</v>
      </c>
      <c r="N105" s="173">
        <v>1</v>
      </c>
      <c r="O105" s="173">
        <f>ROUND(E105*N105,2)</f>
        <v>18.09</v>
      </c>
      <c r="P105" s="173">
        <v>0</v>
      </c>
      <c r="Q105" s="173">
        <f>ROUND(E105*P105,2)</f>
        <v>0</v>
      </c>
      <c r="R105" s="175"/>
      <c r="S105" s="175" t="s">
        <v>151</v>
      </c>
      <c r="T105" s="176" t="s">
        <v>108</v>
      </c>
      <c r="U105" s="157">
        <v>0</v>
      </c>
      <c r="V105" s="157">
        <f>ROUND(E105*U105,2)</f>
        <v>0</v>
      </c>
      <c r="W105" s="157"/>
      <c r="X105" s="157" t="s">
        <v>160</v>
      </c>
      <c r="Y105" s="157" t="s">
        <v>110</v>
      </c>
      <c r="Z105" s="147"/>
      <c r="AA105" s="147"/>
      <c r="AB105" s="147"/>
      <c r="AC105" s="147"/>
      <c r="AD105" s="147"/>
      <c r="AE105" s="147"/>
      <c r="AF105" s="147"/>
      <c r="AG105" s="147" t="s">
        <v>161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2" x14ac:dyDescent="0.25">
      <c r="A106" s="154"/>
      <c r="B106" s="155"/>
      <c r="C106" s="187" t="s">
        <v>261</v>
      </c>
      <c r="D106" s="158"/>
      <c r="E106" s="159">
        <v>18.08625</v>
      </c>
      <c r="F106" s="157"/>
      <c r="G106" s="157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57"/>
      <c r="Z106" s="147"/>
      <c r="AA106" s="147"/>
      <c r="AB106" s="147"/>
      <c r="AC106" s="147"/>
      <c r="AD106" s="147"/>
      <c r="AE106" s="147"/>
      <c r="AF106" s="147"/>
      <c r="AG106" s="147" t="s">
        <v>113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x14ac:dyDescent="0.25">
      <c r="A107" s="163" t="s">
        <v>103</v>
      </c>
      <c r="B107" s="164" t="s">
        <v>67</v>
      </c>
      <c r="C107" s="185" t="s">
        <v>68</v>
      </c>
      <c r="D107" s="165"/>
      <c r="E107" s="166"/>
      <c r="F107" s="167"/>
      <c r="G107" s="167">
        <f>SUMIF(AG108:AG132,"&lt;&gt;NOR",G108:G132)</f>
        <v>0</v>
      </c>
      <c r="H107" s="167"/>
      <c r="I107" s="167">
        <f>SUM(I108:I132)</f>
        <v>0</v>
      </c>
      <c r="J107" s="167"/>
      <c r="K107" s="167">
        <f>SUM(K108:K132)</f>
        <v>0</v>
      </c>
      <c r="L107" s="167"/>
      <c r="M107" s="167">
        <f>SUM(M108:M132)</f>
        <v>0</v>
      </c>
      <c r="N107" s="166"/>
      <c r="O107" s="166">
        <f>SUM(O108:O132)</f>
        <v>2.29</v>
      </c>
      <c r="P107" s="166"/>
      <c r="Q107" s="166">
        <f>SUM(Q108:Q132)</f>
        <v>0</v>
      </c>
      <c r="R107" s="167"/>
      <c r="S107" s="167"/>
      <c r="T107" s="168"/>
      <c r="U107" s="162"/>
      <c r="V107" s="162">
        <f>SUM(V108:V132)</f>
        <v>21.46</v>
      </c>
      <c r="W107" s="162"/>
      <c r="X107" s="162"/>
      <c r="Y107" s="162"/>
      <c r="AG107" t="s">
        <v>104</v>
      </c>
    </row>
    <row r="108" spans="1:60" outlineLevel="1" x14ac:dyDescent="0.25">
      <c r="A108" s="177">
        <v>48</v>
      </c>
      <c r="B108" s="178" t="s">
        <v>262</v>
      </c>
      <c r="C108" s="189" t="s">
        <v>263</v>
      </c>
      <c r="D108" s="179" t="s">
        <v>264</v>
      </c>
      <c r="E108" s="180">
        <v>2</v>
      </c>
      <c r="F108" s="181"/>
      <c r="G108" s="182">
        <f>ROUND(E108*F108,2)</f>
        <v>0</v>
      </c>
      <c r="H108" s="181"/>
      <c r="I108" s="182">
        <f>ROUND(E108*H108,2)</f>
        <v>0</v>
      </c>
      <c r="J108" s="181"/>
      <c r="K108" s="182">
        <f>ROUND(E108*J108,2)</f>
        <v>0</v>
      </c>
      <c r="L108" s="182">
        <v>21</v>
      </c>
      <c r="M108" s="182">
        <f>G108*(1+L108/100)</f>
        <v>0</v>
      </c>
      <c r="N108" s="180">
        <v>0.34089999999999998</v>
      </c>
      <c r="O108" s="180">
        <f>ROUND(E108*N108,2)</f>
        <v>0.68</v>
      </c>
      <c r="P108" s="180">
        <v>0</v>
      </c>
      <c r="Q108" s="180">
        <f>ROUND(E108*P108,2)</f>
        <v>0</v>
      </c>
      <c r="R108" s="182"/>
      <c r="S108" s="182" t="s">
        <v>108</v>
      </c>
      <c r="T108" s="183" t="s">
        <v>108</v>
      </c>
      <c r="U108" s="157">
        <v>4.2</v>
      </c>
      <c r="V108" s="157">
        <f>ROUND(E108*U108,2)</f>
        <v>8.4</v>
      </c>
      <c r="W108" s="157"/>
      <c r="X108" s="157" t="s">
        <v>109</v>
      </c>
      <c r="Y108" s="157" t="s">
        <v>110</v>
      </c>
      <c r="Z108" s="147"/>
      <c r="AA108" s="147"/>
      <c r="AB108" s="147"/>
      <c r="AC108" s="147"/>
      <c r="AD108" s="147"/>
      <c r="AE108" s="147"/>
      <c r="AF108" s="147"/>
      <c r="AG108" s="147" t="s">
        <v>111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1" x14ac:dyDescent="0.25">
      <c r="A109" s="170">
        <v>49</v>
      </c>
      <c r="B109" s="171" t="s">
        <v>265</v>
      </c>
      <c r="C109" s="186" t="s">
        <v>266</v>
      </c>
      <c r="D109" s="172" t="s">
        <v>264</v>
      </c>
      <c r="E109" s="173">
        <v>2</v>
      </c>
      <c r="F109" s="174"/>
      <c r="G109" s="175">
        <f>ROUND(E109*F109,2)</f>
        <v>0</v>
      </c>
      <c r="H109" s="174"/>
      <c r="I109" s="175">
        <f>ROUND(E109*H109,2)</f>
        <v>0</v>
      </c>
      <c r="J109" s="174"/>
      <c r="K109" s="175">
        <f>ROUND(E109*J109,2)</f>
        <v>0</v>
      </c>
      <c r="L109" s="175">
        <v>21</v>
      </c>
      <c r="M109" s="175">
        <f>G109*(1+L109/100)</f>
        <v>0</v>
      </c>
      <c r="N109" s="173">
        <v>2.7E-2</v>
      </c>
      <c r="O109" s="173">
        <f>ROUND(E109*N109,2)</f>
        <v>0.05</v>
      </c>
      <c r="P109" s="173">
        <v>0</v>
      </c>
      <c r="Q109" s="173">
        <f>ROUND(E109*P109,2)</f>
        <v>0</v>
      </c>
      <c r="R109" s="175" t="s">
        <v>159</v>
      </c>
      <c r="S109" s="175" t="s">
        <v>108</v>
      </c>
      <c r="T109" s="176" t="s">
        <v>108</v>
      </c>
      <c r="U109" s="157">
        <v>0</v>
      </c>
      <c r="V109" s="157">
        <f>ROUND(E109*U109,2)</f>
        <v>0</v>
      </c>
      <c r="W109" s="157"/>
      <c r="X109" s="157" t="s">
        <v>160</v>
      </c>
      <c r="Y109" s="157" t="s">
        <v>110</v>
      </c>
      <c r="Z109" s="147"/>
      <c r="AA109" s="147"/>
      <c r="AB109" s="147"/>
      <c r="AC109" s="147"/>
      <c r="AD109" s="147"/>
      <c r="AE109" s="147"/>
      <c r="AF109" s="147"/>
      <c r="AG109" s="147" t="s">
        <v>161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2" x14ac:dyDescent="0.25">
      <c r="A110" s="154"/>
      <c r="B110" s="155"/>
      <c r="C110" s="187" t="s">
        <v>267</v>
      </c>
      <c r="D110" s="158"/>
      <c r="E110" s="159">
        <v>1</v>
      </c>
      <c r="F110" s="157"/>
      <c r="G110" s="157"/>
      <c r="H110" s="157"/>
      <c r="I110" s="157"/>
      <c r="J110" s="157"/>
      <c r="K110" s="157"/>
      <c r="L110" s="157"/>
      <c r="M110" s="157"/>
      <c r="N110" s="156"/>
      <c r="O110" s="156"/>
      <c r="P110" s="156"/>
      <c r="Q110" s="156"/>
      <c r="R110" s="157"/>
      <c r="S110" s="157"/>
      <c r="T110" s="157"/>
      <c r="U110" s="157"/>
      <c r="V110" s="157"/>
      <c r="W110" s="157"/>
      <c r="X110" s="157"/>
      <c r="Y110" s="157"/>
      <c r="Z110" s="147"/>
      <c r="AA110" s="147"/>
      <c r="AB110" s="147"/>
      <c r="AC110" s="147"/>
      <c r="AD110" s="147"/>
      <c r="AE110" s="147"/>
      <c r="AF110" s="147"/>
      <c r="AG110" s="147" t="s">
        <v>113</v>
      </c>
      <c r="AH110" s="147">
        <v>0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3" x14ac:dyDescent="0.25">
      <c r="A111" s="154"/>
      <c r="B111" s="155"/>
      <c r="C111" s="187" t="s">
        <v>268</v>
      </c>
      <c r="D111" s="158"/>
      <c r="E111" s="159">
        <v>1</v>
      </c>
      <c r="F111" s="157"/>
      <c r="G111" s="157"/>
      <c r="H111" s="157"/>
      <c r="I111" s="157"/>
      <c r="J111" s="157"/>
      <c r="K111" s="157"/>
      <c r="L111" s="157"/>
      <c r="M111" s="157"/>
      <c r="N111" s="156"/>
      <c r="O111" s="156"/>
      <c r="P111" s="156"/>
      <c r="Q111" s="156"/>
      <c r="R111" s="157"/>
      <c r="S111" s="157"/>
      <c r="T111" s="157"/>
      <c r="U111" s="157"/>
      <c r="V111" s="157"/>
      <c r="W111" s="157"/>
      <c r="X111" s="157"/>
      <c r="Y111" s="157"/>
      <c r="Z111" s="147"/>
      <c r="AA111" s="147"/>
      <c r="AB111" s="147"/>
      <c r="AC111" s="147"/>
      <c r="AD111" s="147"/>
      <c r="AE111" s="147"/>
      <c r="AF111" s="147"/>
      <c r="AG111" s="147" t="s">
        <v>113</v>
      </c>
      <c r="AH111" s="147">
        <v>0</v>
      </c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1" x14ac:dyDescent="0.25">
      <c r="A112" s="170">
        <v>50</v>
      </c>
      <c r="B112" s="171" t="s">
        <v>269</v>
      </c>
      <c r="C112" s="186" t="s">
        <v>270</v>
      </c>
      <c r="D112" s="172" t="s">
        <v>264</v>
      </c>
      <c r="E112" s="173">
        <v>2</v>
      </c>
      <c r="F112" s="174"/>
      <c r="G112" s="175">
        <f>ROUND(E112*F112,2)</f>
        <v>0</v>
      </c>
      <c r="H112" s="174"/>
      <c r="I112" s="175">
        <f>ROUND(E112*H112,2)</f>
        <v>0</v>
      </c>
      <c r="J112" s="174"/>
      <c r="K112" s="175">
        <f>ROUND(E112*J112,2)</f>
        <v>0</v>
      </c>
      <c r="L112" s="175">
        <v>21</v>
      </c>
      <c r="M112" s="175">
        <f>G112*(1+L112/100)</f>
        <v>0</v>
      </c>
      <c r="N112" s="173">
        <v>0.111</v>
      </c>
      <c r="O112" s="173">
        <f>ROUND(E112*N112,2)</f>
        <v>0.22</v>
      </c>
      <c r="P112" s="173">
        <v>0</v>
      </c>
      <c r="Q112" s="173">
        <f>ROUND(E112*P112,2)</f>
        <v>0</v>
      </c>
      <c r="R112" s="175" t="s">
        <v>159</v>
      </c>
      <c r="S112" s="175" t="s">
        <v>108</v>
      </c>
      <c r="T112" s="176" t="s">
        <v>108</v>
      </c>
      <c r="U112" s="157">
        <v>0</v>
      </c>
      <c r="V112" s="157">
        <f>ROUND(E112*U112,2)</f>
        <v>0</v>
      </c>
      <c r="W112" s="157"/>
      <c r="X112" s="157" t="s">
        <v>160</v>
      </c>
      <c r="Y112" s="157" t="s">
        <v>110</v>
      </c>
      <c r="Z112" s="147"/>
      <c r="AA112" s="147"/>
      <c r="AB112" s="147"/>
      <c r="AC112" s="147"/>
      <c r="AD112" s="147"/>
      <c r="AE112" s="147"/>
      <c r="AF112" s="147"/>
      <c r="AG112" s="147" t="s">
        <v>161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2" x14ac:dyDescent="0.25">
      <c r="A113" s="154"/>
      <c r="B113" s="155"/>
      <c r="C113" s="187" t="s">
        <v>267</v>
      </c>
      <c r="D113" s="158"/>
      <c r="E113" s="159">
        <v>1</v>
      </c>
      <c r="F113" s="157"/>
      <c r="G113" s="157"/>
      <c r="H113" s="157"/>
      <c r="I113" s="157"/>
      <c r="J113" s="157"/>
      <c r="K113" s="157"/>
      <c r="L113" s="157"/>
      <c r="M113" s="157"/>
      <c r="N113" s="156"/>
      <c r="O113" s="156"/>
      <c r="P113" s="156"/>
      <c r="Q113" s="156"/>
      <c r="R113" s="157"/>
      <c r="S113" s="157"/>
      <c r="T113" s="157"/>
      <c r="U113" s="157"/>
      <c r="V113" s="157"/>
      <c r="W113" s="157"/>
      <c r="X113" s="157"/>
      <c r="Y113" s="157"/>
      <c r="Z113" s="147"/>
      <c r="AA113" s="147"/>
      <c r="AB113" s="147"/>
      <c r="AC113" s="147"/>
      <c r="AD113" s="147"/>
      <c r="AE113" s="147"/>
      <c r="AF113" s="147"/>
      <c r="AG113" s="147" t="s">
        <v>113</v>
      </c>
      <c r="AH113" s="147">
        <v>0</v>
      </c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3" x14ac:dyDescent="0.25">
      <c r="A114" s="154"/>
      <c r="B114" s="155"/>
      <c r="C114" s="187" t="s">
        <v>268</v>
      </c>
      <c r="D114" s="158"/>
      <c r="E114" s="159">
        <v>1</v>
      </c>
      <c r="F114" s="157"/>
      <c r="G114" s="157"/>
      <c r="H114" s="157"/>
      <c r="I114" s="157"/>
      <c r="J114" s="157"/>
      <c r="K114" s="157"/>
      <c r="L114" s="157"/>
      <c r="M114" s="157"/>
      <c r="N114" s="156"/>
      <c r="O114" s="156"/>
      <c r="P114" s="156"/>
      <c r="Q114" s="156"/>
      <c r="R114" s="157"/>
      <c r="S114" s="157"/>
      <c r="T114" s="157"/>
      <c r="U114" s="157"/>
      <c r="V114" s="157"/>
      <c r="W114" s="157"/>
      <c r="X114" s="157"/>
      <c r="Y114" s="157"/>
      <c r="Z114" s="147"/>
      <c r="AA114" s="147"/>
      <c r="AB114" s="147"/>
      <c r="AC114" s="147"/>
      <c r="AD114" s="147"/>
      <c r="AE114" s="147"/>
      <c r="AF114" s="147"/>
      <c r="AG114" s="147" t="s">
        <v>113</v>
      </c>
      <c r="AH114" s="147">
        <v>0</v>
      </c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1" x14ac:dyDescent="0.25">
      <c r="A115" s="170">
        <v>51</v>
      </c>
      <c r="B115" s="171" t="s">
        <v>271</v>
      </c>
      <c r="C115" s="186" t="s">
        <v>272</v>
      </c>
      <c r="D115" s="172" t="s">
        <v>264</v>
      </c>
      <c r="E115" s="173">
        <v>1</v>
      </c>
      <c r="F115" s="174"/>
      <c r="G115" s="175">
        <f>ROUND(E115*F115,2)</f>
        <v>0</v>
      </c>
      <c r="H115" s="174"/>
      <c r="I115" s="175">
        <f>ROUND(E115*H115,2)</f>
        <v>0</v>
      </c>
      <c r="J115" s="174"/>
      <c r="K115" s="175">
        <f>ROUND(E115*J115,2)</f>
        <v>0</v>
      </c>
      <c r="L115" s="175">
        <v>21</v>
      </c>
      <c r="M115" s="175">
        <f>G115*(1+L115/100)</f>
        <v>0</v>
      </c>
      <c r="N115" s="173">
        <v>0.106</v>
      </c>
      <c r="O115" s="173">
        <f>ROUND(E115*N115,2)</f>
        <v>0.11</v>
      </c>
      <c r="P115" s="173">
        <v>0</v>
      </c>
      <c r="Q115" s="173">
        <f>ROUND(E115*P115,2)</f>
        <v>0</v>
      </c>
      <c r="R115" s="175" t="s">
        <v>159</v>
      </c>
      <c r="S115" s="175" t="s">
        <v>108</v>
      </c>
      <c r="T115" s="176" t="s">
        <v>108</v>
      </c>
      <c r="U115" s="157">
        <v>0</v>
      </c>
      <c r="V115" s="157">
        <f>ROUND(E115*U115,2)</f>
        <v>0</v>
      </c>
      <c r="W115" s="157"/>
      <c r="X115" s="157" t="s">
        <v>160</v>
      </c>
      <c r="Y115" s="157" t="s">
        <v>110</v>
      </c>
      <c r="Z115" s="147"/>
      <c r="AA115" s="147"/>
      <c r="AB115" s="147"/>
      <c r="AC115" s="147"/>
      <c r="AD115" s="147"/>
      <c r="AE115" s="147"/>
      <c r="AF115" s="147"/>
      <c r="AG115" s="147" t="s">
        <v>161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2" x14ac:dyDescent="0.25">
      <c r="A116" s="154"/>
      <c r="B116" s="155"/>
      <c r="C116" s="187" t="s">
        <v>268</v>
      </c>
      <c r="D116" s="158"/>
      <c r="E116" s="159">
        <v>1</v>
      </c>
      <c r="F116" s="157"/>
      <c r="G116" s="157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57"/>
      <c r="Z116" s="147"/>
      <c r="AA116" s="147"/>
      <c r="AB116" s="147"/>
      <c r="AC116" s="147"/>
      <c r="AD116" s="147"/>
      <c r="AE116" s="147"/>
      <c r="AF116" s="147"/>
      <c r="AG116" s="147" t="s">
        <v>113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1" x14ac:dyDescent="0.25">
      <c r="A117" s="170">
        <v>52</v>
      </c>
      <c r="B117" s="171" t="s">
        <v>273</v>
      </c>
      <c r="C117" s="186" t="s">
        <v>274</v>
      </c>
      <c r="D117" s="172" t="s">
        <v>264</v>
      </c>
      <c r="E117" s="173">
        <v>2</v>
      </c>
      <c r="F117" s="174"/>
      <c r="G117" s="175">
        <f>ROUND(E117*F117,2)</f>
        <v>0</v>
      </c>
      <c r="H117" s="174"/>
      <c r="I117" s="175">
        <f>ROUND(E117*H117,2)</f>
        <v>0</v>
      </c>
      <c r="J117" s="174"/>
      <c r="K117" s="175">
        <f>ROUND(E117*J117,2)</f>
        <v>0</v>
      </c>
      <c r="L117" s="175">
        <v>21</v>
      </c>
      <c r="M117" s="175">
        <f>G117*(1+L117/100)</f>
        <v>0</v>
      </c>
      <c r="N117" s="173">
        <v>0.10299999999999999</v>
      </c>
      <c r="O117" s="173">
        <f>ROUND(E117*N117,2)</f>
        <v>0.21</v>
      </c>
      <c r="P117" s="173">
        <v>0</v>
      </c>
      <c r="Q117" s="173">
        <f>ROUND(E117*P117,2)</f>
        <v>0</v>
      </c>
      <c r="R117" s="175" t="s">
        <v>159</v>
      </c>
      <c r="S117" s="175" t="s">
        <v>108</v>
      </c>
      <c r="T117" s="176" t="s">
        <v>108</v>
      </c>
      <c r="U117" s="157">
        <v>0</v>
      </c>
      <c r="V117" s="157">
        <f>ROUND(E117*U117,2)</f>
        <v>0</v>
      </c>
      <c r="W117" s="157"/>
      <c r="X117" s="157" t="s">
        <v>160</v>
      </c>
      <c r="Y117" s="157" t="s">
        <v>110</v>
      </c>
      <c r="Z117" s="147"/>
      <c r="AA117" s="147"/>
      <c r="AB117" s="147"/>
      <c r="AC117" s="147"/>
      <c r="AD117" s="147"/>
      <c r="AE117" s="147"/>
      <c r="AF117" s="147"/>
      <c r="AG117" s="147" t="s">
        <v>161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2" x14ac:dyDescent="0.25">
      <c r="A118" s="154"/>
      <c r="B118" s="155"/>
      <c r="C118" s="187" t="s">
        <v>267</v>
      </c>
      <c r="D118" s="158"/>
      <c r="E118" s="159">
        <v>1</v>
      </c>
      <c r="F118" s="157"/>
      <c r="G118" s="157"/>
      <c r="H118" s="157"/>
      <c r="I118" s="157"/>
      <c r="J118" s="157"/>
      <c r="K118" s="157"/>
      <c r="L118" s="157"/>
      <c r="M118" s="157"/>
      <c r="N118" s="156"/>
      <c r="O118" s="156"/>
      <c r="P118" s="156"/>
      <c r="Q118" s="156"/>
      <c r="R118" s="157"/>
      <c r="S118" s="157"/>
      <c r="T118" s="157"/>
      <c r="U118" s="157"/>
      <c r="V118" s="157"/>
      <c r="W118" s="157"/>
      <c r="X118" s="157"/>
      <c r="Y118" s="157"/>
      <c r="Z118" s="147"/>
      <c r="AA118" s="147"/>
      <c r="AB118" s="147"/>
      <c r="AC118" s="147"/>
      <c r="AD118" s="147"/>
      <c r="AE118" s="147"/>
      <c r="AF118" s="147"/>
      <c r="AG118" s="147" t="s">
        <v>113</v>
      </c>
      <c r="AH118" s="147">
        <v>0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3" x14ac:dyDescent="0.25">
      <c r="A119" s="154"/>
      <c r="B119" s="155"/>
      <c r="C119" s="187" t="s">
        <v>268</v>
      </c>
      <c r="D119" s="158"/>
      <c r="E119" s="159">
        <v>1</v>
      </c>
      <c r="F119" s="157"/>
      <c r="G119" s="157"/>
      <c r="H119" s="157"/>
      <c r="I119" s="157"/>
      <c r="J119" s="157"/>
      <c r="K119" s="157"/>
      <c r="L119" s="157"/>
      <c r="M119" s="157"/>
      <c r="N119" s="156"/>
      <c r="O119" s="156"/>
      <c r="P119" s="156"/>
      <c r="Q119" s="156"/>
      <c r="R119" s="157"/>
      <c r="S119" s="157"/>
      <c r="T119" s="157"/>
      <c r="U119" s="157"/>
      <c r="V119" s="157"/>
      <c r="W119" s="157"/>
      <c r="X119" s="157"/>
      <c r="Y119" s="157"/>
      <c r="Z119" s="147"/>
      <c r="AA119" s="147"/>
      <c r="AB119" s="147"/>
      <c r="AC119" s="147"/>
      <c r="AD119" s="147"/>
      <c r="AE119" s="147"/>
      <c r="AF119" s="147"/>
      <c r="AG119" s="147" t="s">
        <v>113</v>
      </c>
      <c r="AH119" s="147">
        <v>0</v>
      </c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1" x14ac:dyDescent="0.25">
      <c r="A120" s="170">
        <v>53</v>
      </c>
      <c r="B120" s="171" t="s">
        <v>275</v>
      </c>
      <c r="C120" s="186" t="s">
        <v>276</v>
      </c>
      <c r="D120" s="172" t="s">
        <v>264</v>
      </c>
      <c r="E120" s="173">
        <v>2</v>
      </c>
      <c r="F120" s="174"/>
      <c r="G120" s="175">
        <f>ROUND(E120*F120,2)</f>
        <v>0</v>
      </c>
      <c r="H120" s="174"/>
      <c r="I120" s="175">
        <f>ROUND(E120*H120,2)</f>
        <v>0</v>
      </c>
      <c r="J120" s="174"/>
      <c r="K120" s="175">
        <f>ROUND(E120*J120,2)</f>
        <v>0</v>
      </c>
      <c r="L120" s="175">
        <v>21</v>
      </c>
      <c r="M120" s="175">
        <f>G120*(1+L120/100)</f>
        <v>0</v>
      </c>
      <c r="N120" s="173">
        <v>7.1999999999999995E-2</v>
      </c>
      <c r="O120" s="173">
        <f>ROUND(E120*N120,2)</f>
        <v>0.14000000000000001</v>
      </c>
      <c r="P120" s="173">
        <v>0</v>
      </c>
      <c r="Q120" s="173">
        <f>ROUND(E120*P120,2)</f>
        <v>0</v>
      </c>
      <c r="R120" s="175" t="s">
        <v>159</v>
      </c>
      <c r="S120" s="175" t="s">
        <v>108</v>
      </c>
      <c r="T120" s="176" t="s">
        <v>108</v>
      </c>
      <c r="U120" s="157">
        <v>0</v>
      </c>
      <c r="V120" s="157">
        <f>ROUND(E120*U120,2)</f>
        <v>0</v>
      </c>
      <c r="W120" s="157"/>
      <c r="X120" s="157" t="s">
        <v>160</v>
      </c>
      <c r="Y120" s="157" t="s">
        <v>110</v>
      </c>
      <c r="Z120" s="147"/>
      <c r="AA120" s="147"/>
      <c r="AB120" s="147"/>
      <c r="AC120" s="147"/>
      <c r="AD120" s="147"/>
      <c r="AE120" s="147"/>
      <c r="AF120" s="147"/>
      <c r="AG120" s="147" t="s">
        <v>161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2" x14ac:dyDescent="0.25">
      <c r="A121" s="154"/>
      <c r="B121" s="155"/>
      <c r="C121" s="187" t="s">
        <v>267</v>
      </c>
      <c r="D121" s="158"/>
      <c r="E121" s="159">
        <v>1</v>
      </c>
      <c r="F121" s="157"/>
      <c r="G121" s="157"/>
      <c r="H121" s="157"/>
      <c r="I121" s="157"/>
      <c r="J121" s="157"/>
      <c r="K121" s="157"/>
      <c r="L121" s="157"/>
      <c r="M121" s="157"/>
      <c r="N121" s="156"/>
      <c r="O121" s="156"/>
      <c r="P121" s="156"/>
      <c r="Q121" s="156"/>
      <c r="R121" s="157"/>
      <c r="S121" s="157"/>
      <c r="T121" s="157"/>
      <c r="U121" s="157"/>
      <c r="V121" s="157"/>
      <c r="W121" s="157"/>
      <c r="X121" s="157"/>
      <c r="Y121" s="157"/>
      <c r="Z121" s="147"/>
      <c r="AA121" s="147"/>
      <c r="AB121" s="147"/>
      <c r="AC121" s="147"/>
      <c r="AD121" s="147"/>
      <c r="AE121" s="147"/>
      <c r="AF121" s="147"/>
      <c r="AG121" s="147" t="s">
        <v>113</v>
      </c>
      <c r="AH121" s="147">
        <v>0</v>
      </c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3" x14ac:dyDescent="0.25">
      <c r="A122" s="154"/>
      <c r="B122" s="155"/>
      <c r="C122" s="187" t="s">
        <v>268</v>
      </c>
      <c r="D122" s="158"/>
      <c r="E122" s="159">
        <v>1</v>
      </c>
      <c r="F122" s="157"/>
      <c r="G122" s="157"/>
      <c r="H122" s="157"/>
      <c r="I122" s="157"/>
      <c r="J122" s="157"/>
      <c r="K122" s="157"/>
      <c r="L122" s="157"/>
      <c r="M122" s="157"/>
      <c r="N122" s="156"/>
      <c r="O122" s="156"/>
      <c r="P122" s="156"/>
      <c r="Q122" s="156"/>
      <c r="R122" s="157"/>
      <c r="S122" s="157"/>
      <c r="T122" s="157"/>
      <c r="U122" s="157"/>
      <c r="V122" s="157"/>
      <c r="W122" s="157"/>
      <c r="X122" s="157"/>
      <c r="Y122" s="157"/>
      <c r="Z122" s="147"/>
      <c r="AA122" s="147"/>
      <c r="AB122" s="147"/>
      <c r="AC122" s="147"/>
      <c r="AD122" s="147"/>
      <c r="AE122" s="147"/>
      <c r="AF122" s="147"/>
      <c r="AG122" s="147" t="s">
        <v>113</v>
      </c>
      <c r="AH122" s="147">
        <v>0</v>
      </c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ht="20.399999999999999" outlineLevel="1" x14ac:dyDescent="0.25">
      <c r="A123" s="170">
        <v>54</v>
      </c>
      <c r="B123" s="171" t="s">
        <v>277</v>
      </c>
      <c r="C123" s="186" t="s">
        <v>278</v>
      </c>
      <c r="D123" s="172" t="s">
        <v>264</v>
      </c>
      <c r="E123" s="173">
        <v>2</v>
      </c>
      <c r="F123" s="174"/>
      <c r="G123" s="175">
        <f>ROUND(E123*F123,2)</f>
        <v>0</v>
      </c>
      <c r="H123" s="174"/>
      <c r="I123" s="175">
        <f>ROUND(E123*H123,2)</f>
        <v>0</v>
      </c>
      <c r="J123" s="174"/>
      <c r="K123" s="175">
        <f>ROUND(E123*J123,2)</f>
        <v>0</v>
      </c>
      <c r="L123" s="175">
        <v>21</v>
      </c>
      <c r="M123" s="175">
        <f>G123*(1+L123/100)</f>
        <v>0</v>
      </c>
      <c r="N123" s="173">
        <v>9.4359999999999999E-2</v>
      </c>
      <c r="O123" s="173">
        <f>ROUND(E123*N123,2)</f>
        <v>0.19</v>
      </c>
      <c r="P123" s="173">
        <v>0</v>
      </c>
      <c r="Q123" s="173">
        <f>ROUND(E123*P123,2)</f>
        <v>0</v>
      </c>
      <c r="R123" s="175"/>
      <c r="S123" s="175" t="s">
        <v>108</v>
      </c>
      <c r="T123" s="176" t="s">
        <v>108</v>
      </c>
      <c r="U123" s="157">
        <v>1.69</v>
      </c>
      <c r="V123" s="157">
        <f>ROUND(E123*U123,2)</f>
        <v>3.38</v>
      </c>
      <c r="W123" s="157"/>
      <c r="X123" s="157" t="s">
        <v>109</v>
      </c>
      <c r="Y123" s="157" t="s">
        <v>110</v>
      </c>
      <c r="Z123" s="147"/>
      <c r="AA123" s="147"/>
      <c r="AB123" s="147"/>
      <c r="AC123" s="147"/>
      <c r="AD123" s="147"/>
      <c r="AE123" s="147"/>
      <c r="AF123" s="147"/>
      <c r="AG123" s="147" t="s">
        <v>111</v>
      </c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2" x14ac:dyDescent="0.25">
      <c r="A124" s="154"/>
      <c r="B124" s="155"/>
      <c r="C124" s="187" t="s">
        <v>267</v>
      </c>
      <c r="D124" s="158"/>
      <c r="E124" s="159">
        <v>1</v>
      </c>
      <c r="F124" s="157"/>
      <c r="G124" s="157"/>
      <c r="H124" s="157"/>
      <c r="I124" s="157"/>
      <c r="J124" s="157"/>
      <c r="K124" s="157"/>
      <c r="L124" s="157"/>
      <c r="M124" s="157"/>
      <c r="N124" s="156"/>
      <c r="O124" s="156"/>
      <c r="P124" s="156"/>
      <c r="Q124" s="156"/>
      <c r="R124" s="157"/>
      <c r="S124" s="157"/>
      <c r="T124" s="157"/>
      <c r="U124" s="157"/>
      <c r="V124" s="157"/>
      <c r="W124" s="157"/>
      <c r="X124" s="157"/>
      <c r="Y124" s="157"/>
      <c r="Z124" s="147"/>
      <c r="AA124" s="147"/>
      <c r="AB124" s="147"/>
      <c r="AC124" s="147"/>
      <c r="AD124" s="147"/>
      <c r="AE124" s="147"/>
      <c r="AF124" s="147"/>
      <c r="AG124" s="147" t="s">
        <v>113</v>
      </c>
      <c r="AH124" s="147">
        <v>0</v>
      </c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3" x14ac:dyDescent="0.25">
      <c r="A125" s="154"/>
      <c r="B125" s="155"/>
      <c r="C125" s="187" t="s">
        <v>268</v>
      </c>
      <c r="D125" s="158"/>
      <c r="E125" s="159">
        <v>1</v>
      </c>
      <c r="F125" s="157"/>
      <c r="G125" s="157"/>
      <c r="H125" s="157"/>
      <c r="I125" s="157"/>
      <c r="J125" s="157"/>
      <c r="K125" s="157"/>
      <c r="L125" s="157"/>
      <c r="M125" s="157"/>
      <c r="N125" s="156"/>
      <c r="O125" s="156"/>
      <c r="P125" s="156"/>
      <c r="Q125" s="156"/>
      <c r="R125" s="157"/>
      <c r="S125" s="157"/>
      <c r="T125" s="157"/>
      <c r="U125" s="157"/>
      <c r="V125" s="157"/>
      <c r="W125" s="157"/>
      <c r="X125" s="157"/>
      <c r="Y125" s="157"/>
      <c r="Z125" s="147"/>
      <c r="AA125" s="147"/>
      <c r="AB125" s="147"/>
      <c r="AC125" s="147"/>
      <c r="AD125" s="147"/>
      <c r="AE125" s="147"/>
      <c r="AF125" s="147"/>
      <c r="AG125" s="147" t="s">
        <v>113</v>
      </c>
      <c r="AH125" s="147">
        <v>0</v>
      </c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1" x14ac:dyDescent="0.25">
      <c r="A126" s="177">
        <v>55</v>
      </c>
      <c r="B126" s="178" t="s">
        <v>279</v>
      </c>
      <c r="C126" s="189" t="s">
        <v>280</v>
      </c>
      <c r="D126" s="179" t="s">
        <v>264</v>
      </c>
      <c r="E126" s="180">
        <v>2</v>
      </c>
      <c r="F126" s="181"/>
      <c r="G126" s="182">
        <f>ROUND(E126*F126,2)</f>
        <v>0</v>
      </c>
      <c r="H126" s="181"/>
      <c r="I126" s="182">
        <f>ROUND(E126*H126,2)</f>
        <v>0</v>
      </c>
      <c r="J126" s="181"/>
      <c r="K126" s="182">
        <f>ROUND(E126*J126,2)</f>
        <v>0</v>
      </c>
      <c r="L126" s="182">
        <v>21</v>
      </c>
      <c r="M126" s="182">
        <f>G126*(1+L126/100)</f>
        <v>0</v>
      </c>
      <c r="N126" s="180">
        <v>8.5000000000000006E-2</v>
      </c>
      <c r="O126" s="180">
        <f>ROUND(E126*N126,2)</f>
        <v>0.17</v>
      </c>
      <c r="P126" s="180">
        <v>0</v>
      </c>
      <c r="Q126" s="180">
        <f>ROUND(E126*P126,2)</f>
        <v>0</v>
      </c>
      <c r="R126" s="182" t="s">
        <v>159</v>
      </c>
      <c r="S126" s="182" t="s">
        <v>108</v>
      </c>
      <c r="T126" s="183" t="s">
        <v>108</v>
      </c>
      <c r="U126" s="157">
        <v>0</v>
      </c>
      <c r="V126" s="157">
        <f>ROUND(E126*U126,2)</f>
        <v>0</v>
      </c>
      <c r="W126" s="157"/>
      <c r="X126" s="157" t="s">
        <v>160</v>
      </c>
      <c r="Y126" s="157" t="s">
        <v>110</v>
      </c>
      <c r="Z126" s="147"/>
      <c r="AA126" s="147"/>
      <c r="AB126" s="147"/>
      <c r="AC126" s="147"/>
      <c r="AD126" s="147"/>
      <c r="AE126" s="147"/>
      <c r="AF126" s="147"/>
      <c r="AG126" s="147" t="s">
        <v>161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1" x14ac:dyDescent="0.25">
      <c r="A127" s="177">
        <v>56</v>
      </c>
      <c r="B127" s="178" t="s">
        <v>281</v>
      </c>
      <c r="C127" s="189" t="s">
        <v>282</v>
      </c>
      <c r="D127" s="179" t="s">
        <v>264</v>
      </c>
      <c r="E127" s="180">
        <v>2</v>
      </c>
      <c r="F127" s="181"/>
      <c r="G127" s="182">
        <f>ROUND(E127*F127,2)</f>
        <v>0</v>
      </c>
      <c r="H127" s="181"/>
      <c r="I127" s="182">
        <f>ROUND(E127*H127,2)</f>
        <v>0</v>
      </c>
      <c r="J127" s="181"/>
      <c r="K127" s="182">
        <f>ROUND(E127*J127,2)</f>
        <v>0</v>
      </c>
      <c r="L127" s="182">
        <v>21</v>
      </c>
      <c r="M127" s="182">
        <f>G127*(1+L127/100)</f>
        <v>0</v>
      </c>
      <c r="N127" s="180">
        <v>8.5000000000000006E-3</v>
      </c>
      <c r="O127" s="180">
        <f>ROUND(E127*N127,2)</f>
        <v>0.02</v>
      </c>
      <c r="P127" s="180">
        <v>0</v>
      </c>
      <c r="Q127" s="180">
        <f>ROUND(E127*P127,2)</f>
        <v>0</v>
      </c>
      <c r="R127" s="182" t="s">
        <v>159</v>
      </c>
      <c r="S127" s="182" t="s">
        <v>108</v>
      </c>
      <c r="T127" s="183" t="s">
        <v>108</v>
      </c>
      <c r="U127" s="157">
        <v>0</v>
      </c>
      <c r="V127" s="157">
        <f>ROUND(E127*U127,2)</f>
        <v>0</v>
      </c>
      <c r="W127" s="157"/>
      <c r="X127" s="157" t="s">
        <v>160</v>
      </c>
      <c r="Y127" s="157" t="s">
        <v>110</v>
      </c>
      <c r="Z127" s="147"/>
      <c r="AA127" s="147"/>
      <c r="AB127" s="147"/>
      <c r="AC127" s="147"/>
      <c r="AD127" s="147"/>
      <c r="AE127" s="147"/>
      <c r="AF127" s="147"/>
      <c r="AG127" s="147" t="s">
        <v>161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1" x14ac:dyDescent="0.25">
      <c r="A128" s="177">
        <v>57</v>
      </c>
      <c r="B128" s="178" t="s">
        <v>283</v>
      </c>
      <c r="C128" s="189" t="s">
        <v>284</v>
      </c>
      <c r="D128" s="179" t="s">
        <v>213</v>
      </c>
      <c r="E128" s="180">
        <v>121</v>
      </c>
      <c r="F128" s="181"/>
      <c r="G128" s="182">
        <f>ROUND(E128*F128,2)</f>
        <v>0</v>
      </c>
      <c r="H128" s="181"/>
      <c r="I128" s="182">
        <f>ROUND(E128*H128,2)</f>
        <v>0</v>
      </c>
      <c r="J128" s="181"/>
      <c r="K128" s="182">
        <f>ROUND(E128*J128,2)</f>
        <v>0</v>
      </c>
      <c r="L128" s="182">
        <v>21</v>
      </c>
      <c r="M128" s="182">
        <f>G128*(1+L128/100)</f>
        <v>0</v>
      </c>
      <c r="N128" s="180">
        <v>1.0000000000000001E-5</v>
      </c>
      <c r="O128" s="180">
        <f>ROUND(E128*N128,2)</f>
        <v>0</v>
      </c>
      <c r="P128" s="180">
        <v>0</v>
      </c>
      <c r="Q128" s="180">
        <f>ROUND(E128*P128,2)</f>
        <v>0</v>
      </c>
      <c r="R128" s="182"/>
      <c r="S128" s="182" t="s">
        <v>108</v>
      </c>
      <c r="T128" s="183" t="s">
        <v>108</v>
      </c>
      <c r="U128" s="157">
        <v>0.08</v>
      </c>
      <c r="V128" s="157">
        <f>ROUND(E128*U128,2)</f>
        <v>9.68</v>
      </c>
      <c r="W128" s="157"/>
      <c r="X128" s="157" t="s">
        <v>109</v>
      </c>
      <c r="Y128" s="157" t="s">
        <v>110</v>
      </c>
      <c r="Z128" s="147"/>
      <c r="AA128" s="147"/>
      <c r="AB128" s="147"/>
      <c r="AC128" s="147"/>
      <c r="AD128" s="147"/>
      <c r="AE128" s="147"/>
      <c r="AF128" s="147"/>
      <c r="AG128" s="147" t="s">
        <v>111</v>
      </c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1" x14ac:dyDescent="0.25">
      <c r="A129" s="170">
        <v>58</v>
      </c>
      <c r="B129" s="171" t="s">
        <v>285</v>
      </c>
      <c r="C129" s="186" t="s">
        <v>286</v>
      </c>
      <c r="D129" s="172" t="s">
        <v>264</v>
      </c>
      <c r="E129" s="173">
        <v>24.925999999999998</v>
      </c>
      <c r="F129" s="174"/>
      <c r="G129" s="175">
        <f>ROUND(E129*F129,2)</f>
        <v>0</v>
      </c>
      <c r="H129" s="174"/>
      <c r="I129" s="175">
        <f>ROUND(E129*H129,2)</f>
        <v>0</v>
      </c>
      <c r="J129" s="174"/>
      <c r="K129" s="175">
        <f>ROUND(E129*J129,2)</f>
        <v>0</v>
      </c>
      <c r="L129" s="175">
        <v>21</v>
      </c>
      <c r="M129" s="175">
        <f>G129*(1+L129/100)</f>
        <v>0</v>
      </c>
      <c r="N129" s="173">
        <v>1.512E-2</v>
      </c>
      <c r="O129" s="173">
        <f>ROUND(E129*N129,2)</f>
        <v>0.38</v>
      </c>
      <c r="P129" s="173">
        <v>0</v>
      </c>
      <c r="Q129" s="173">
        <f>ROUND(E129*P129,2)</f>
        <v>0</v>
      </c>
      <c r="R129" s="175" t="s">
        <v>159</v>
      </c>
      <c r="S129" s="175" t="s">
        <v>108</v>
      </c>
      <c r="T129" s="176" t="s">
        <v>108</v>
      </c>
      <c r="U129" s="157">
        <v>0</v>
      </c>
      <c r="V129" s="157">
        <f>ROUND(E129*U129,2)</f>
        <v>0</v>
      </c>
      <c r="W129" s="157"/>
      <c r="X129" s="157" t="s">
        <v>160</v>
      </c>
      <c r="Y129" s="157" t="s">
        <v>110</v>
      </c>
      <c r="Z129" s="147"/>
      <c r="AA129" s="147"/>
      <c r="AB129" s="147"/>
      <c r="AC129" s="147"/>
      <c r="AD129" s="147"/>
      <c r="AE129" s="147"/>
      <c r="AF129" s="147"/>
      <c r="AG129" s="147" t="s">
        <v>161</v>
      </c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2" x14ac:dyDescent="0.25">
      <c r="A130" s="154"/>
      <c r="B130" s="155"/>
      <c r="C130" s="187" t="s">
        <v>287</v>
      </c>
      <c r="D130" s="158"/>
      <c r="E130" s="159">
        <v>24.925999999999998</v>
      </c>
      <c r="F130" s="157"/>
      <c r="G130" s="157"/>
      <c r="H130" s="157"/>
      <c r="I130" s="157"/>
      <c r="J130" s="157"/>
      <c r="K130" s="157"/>
      <c r="L130" s="157"/>
      <c r="M130" s="157"/>
      <c r="N130" s="156"/>
      <c r="O130" s="156"/>
      <c r="P130" s="156"/>
      <c r="Q130" s="156"/>
      <c r="R130" s="157"/>
      <c r="S130" s="157"/>
      <c r="T130" s="157"/>
      <c r="U130" s="157"/>
      <c r="V130" s="157"/>
      <c r="W130" s="157"/>
      <c r="X130" s="157"/>
      <c r="Y130" s="157"/>
      <c r="Z130" s="147"/>
      <c r="AA130" s="147"/>
      <c r="AB130" s="147"/>
      <c r="AC130" s="147"/>
      <c r="AD130" s="147"/>
      <c r="AE130" s="147"/>
      <c r="AF130" s="147"/>
      <c r="AG130" s="147" t="s">
        <v>113</v>
      </c>
      <c r="AH130" s="147">
        <v>0</v>
      </c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ht="20.399999999999999" outlineLevel="1" x14ac:dyDescent="0.25">
      <c r="A131" s="170">
        <v>59</v>
      </c>
      <c r="B131" s="171" t="s">
        <v>288</v>
      </c>
      <c r="C131" s="186" t="s">
        <v>289</v>
      </c>
      <c r="D131" s="172" t="s">
        <v>264</v>
      </c>
      <c r="E131" s="173">
        <v>2</v>
      </c>
      <c r="F131" s="174"/>
      <c r="G131" s="175">
        <f>ROUND(E131*F131,2)</f>
        <v>0</v>
      </c>
      <c r="H131" s="174"/>
      <c r="I131" s="175">
        <f>ROUND(E131*H131,2)</f>
        <v>0</v>
      </c>
      <c r="J131" s="174"/>
      <c r="K131" s="175">
        <f>ROUND(E131*J131,2)</f>
        <v>0</v>
      </c>
      <c r="L131" s="175">
        <v>21</v>
      </c>
      <c r="M131" s="175">
        <f>G131*(1+L131/100)</f>
        <v>0</v>
      </c>
      <c r="N131" s="173">
        <v>5.9729999999999998E-2</v>
      </c>
      <c r="O131" s="173">
        <f>ROUND(E131*N131,2)</f>
        <v>0.12</v>
      </c>
      <c r="P131" s="173">
        <v>0</v>
      </c>
      <c r="Q131" s="173">
        <f>ROUND(E131*P131,2)</f>
        <v>0</v>
      </c>
      <c r="R131" s="175"/>
      <c r="S131" s="175" t="s">
        <v>108</v>
      </c>
      <c r="T131" s="176" t="s">
        <v>108</v>
      </c>
      <c r="U131" s="157">
        <v>0</v>
      </c>
      <c r="V131" s="157">
        <f>ROUND(E131*U131,2)</f>
        <v>0</v>
      </c>
      <c r="W131" s="157"/>
      <c r="X131" s="157" t="s">
        <v>290</v>
      </c>
      <c r="Y131" s="157" t="s">
        <v>110</v>
      </c>
      <c r="Z131" s="147"/>
      <c r="AA131" s="147"/>
      <c r="AB131" s="147"/>
      <c r="AC131" s="147"/>
      <c r="AD131" s="147"/>
      <c r="AE131" s="147"/>
      <c r="AF131" s="147"/>
      <c r="AG131" s="147" t="s">
        <v>291</v>
      </c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ht="21" outlineLevel="2" x14ac:dyDescent="0.25">
      <c r="A132" s="154"/>
      <c r="B132" s="155"/>
      <c r="C132" s="249" t="s">
        <v>292</v>
      </c>
      <c r="D132" s="250"/>
      <c r="E132" s="250"/>
      <c r="F132" s="250"/>
      <c r="G132" s="250"/>
      <c r="H132" s="157"/>
      <c r="I132" s="157"/>
      <c r="J132" s="157"/>
      <c r="K132" s="157"/>
      <c r="L132" s="157"/>
      <c r="M132" s="157"/>
      <c r="N132" s="156"/>
      <c r="O132" s="156"/>
      <c r="P132" s="156"/>
      <c r="Q132" s="156"/>
      <c r="R132" s="157"/>
      <c r="S132" s="157"/>
      <c r="T132" s="157"/>
      <c r="U132" s="157"/>
      <c r="V132" s="157"/>
      <c r="W132" s="157"/>
      <c r="X132" s="157"/>
      <c r="Y132" s="157"/>
      <c r="Z132" s="147"/>
      <c r="AA132" s="147"/>
      <c r="AB132" s="147"/>
      <c r="AC132" s="147"/>
      <c r="AD132" s="147"/>
      <c r="AE132" s="147"/>
      <c r="AF132" s="147"/>
      <c r="AG132" s="147" t="s">
        <v>144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84" t="str">
        <f>C132</f>
        <v>Plastové dno, šachta z korugované trouby, těsnění, šachtová roura teleskopická, rám do teleskopické trouby, poklop litinový.</v>
      </c>
      <c r="BB132" s="147"/>
      <c r="BC132" s="147"/>
      <c r="BD132" s="147"/>
      <c r="BE132" s="147"/>
      <c r="BF132" s="147"/>
      <c r="BG132" s="147"/>
      <c r="BH132" s="147"/>
    </row>
    <row r="133" spans="1:60" x14ac:dyDescent="0.25">
      <c r="A133" s="163" t="s">
        <v>103</v>
      </c>
      <c r="B133" s="164" t="s">
        <v>69</v>
      </c>
      <c r="C133" s="185" t="s">
        <v>70</v>
      </c>
      <c r="D133" s="165"/>
      <c r="E133" s="166"/>
      <c r="F133" s="167"/>
      <c r="G133" s="167">
        <f>SUMIF(AG134:AG138,"&lt;&gt;NOR",G134:G138)</f>
        <v>0</v>
      </c>
      <c r="H133" s="167"/>
      <c r="I133" s="167">
        <f>SUM(I134:I138)</f>
        <v>0</v>
      </c>
      <c r="J133" s="167"/>
      <c r="K133" s="167">
        <f>SUM(K134:K138)</f>
        <v>0</v>
      </c>
      <c r="L133" s="167"/>
      <c r="M133" s="167">
        <f>SUM(M134:M138)</f>
        <v>0</v>
      </c>
      <c r="N133" s="166"/>
      <c r="O133" s="166">
        <f>SUM(O134:O138)</f>
        <v>0.77</v>
      </c>
      <c r="P133" s="166"/>
      <c r="Q133" s="166">
        <f>SUM(Q134:Q138)</f>
        <v>0</v>
      </c>
      <c r="R133" s="167"/>
      <c r="S133" s="167"/>
      <c r="T133" s="168"/>
      <c r="U133" s="162"/>
      <c r="V133" s="162">
        <f>SUM(V134:V138)</f>
        <v>2.46</v>
      </c>
      <c r="W133" s="162"/>
      <c r="X133" s="162"/>
      <c r="Y133" s="162"/>
      <c r="AG133" t="s">
        <v>104</v>
      </c>
    </row>
    <row r="134" spans="1:60" outlineLevel="1" x14ac:dyDescent="0.25">
      <c r="A134" s="177">
        <v>60</v>
      </c>
      <c r="B134" s="178" t="s">
        <v>293</v>
      </c>
      <c r="C134" s="189" t="s">
        <v>294</v>
      </c>
      <c r="D134" s="179" t="s">
        <v>264</v>
      </c>
      <c r="E134" s="180">
        <v>3</v>
      </c>
      <c r="F134" s="181"/>
      <c r="G134" s="182">
        <f>ROUND(E134*F134,2)</f>
        <v>0</v>
      </c>
      <c r="H134" s="181"/>
      <c r="I134" s="182">
        <f>ROUND(E134*H134,2)</f>
        <v>0</v>
      </c>
      <c r="J134" s="181"/>
      <c r="K134" s="182">
        <f>ROUND(E134*J134,2)</f>
        <v>0</v>
      </c>
      <c r="L134" s="182">
        <v>21</v>
      </c>
      <c r="M134" s="182">
        <f>G134*(1+L134/100)</f>
        <v>0</v>
      </c>
      <c r="N134" s="180">
        <v>0.25080000000000002</v>
      </c>
      <c r="O134" s="180">
        <f>ROUND(E134*N134,2)</f>
        <v>0.75</v>
      </c>
      <c r="P134" s="180">
        <v>0</v>
      </c>
      <c r="Q134" s="180">
        <f>ROUND(E134*P134,2)</f>
        <v>0</v>
      </c>
      <c r="R134" s="182"/>
      <c r="S134" s="182" t="s">
        <v>108</v>
      </c>
      <c r="T134" s="183" t="s">
        <v>108</v>
      </c>
      <c r="U134" s="157">
        <v>0.82</v>
      </c>
      <c r="V134" s="157">
        <f>ROUND(E134*U134,2)</f>
        <v>2.46</v>
      </c>
      <c r="W134" s="157"/>
      <c r="X134" s="157" t="s">
        <v>109</v>
      </c>
      <c r="Y134" s="157" t="s">
        <v>110</v>
      </c>
      <c r="Z134" s="147"/>
      <c r="AA134" s="147"/>
      <c r="AB134" s="147"/>
      <c r="AC134" s="147"/>
      <c r="AD134" s="147"/>
      <c r="AE134" s="147"/>
      <c r="AF134" s="147"/>
      <c r="AG134" s="147" t="s">
        <v>111</v>
      </c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1" x14ac:dyDescent="0.25">
      <c r="A135" s="177">
        <v>61</v>
      </c>
      <c r="B135" s="178" t="s">
        <v>295</v>
      </c>
      <c r="C135" s="189" t="s">
        <v>296</v>
      </c>
      <c r="D135" s="179" t="s">
        <v>264</v>
      </c>
      <c r="E135" s="180">
        <v>2</v>
      </c>
      <c r="F135" s="181"/>
      <c r="G135" s="182">
        <f>ROUND(E135*F135,2)</f>
        <v>0</v>
      </c>
      <c r="H135" s="181"/>
      <c r="I135" s="182">
        <f>ROUND(E135*H135,2)</f>
        <v>0</v>
      </c>
      <c r="J135" s="181"/>
      <c r="K135" s="182">
        <f>ROUND(E135*J135,2)</f>
        <v>0</v>
      </c>
      <c r="L135" s="182">
        <v>21</v>
      </c>
      <c r="M135" s="182">
        <f>G135*(1+L135/100)</f>
        <v>0</v>
      </c>
      <c r="N135" s="180">
        <v>5.1000000000000004E-3</v>
      </c>
      <c r="O135" s="180">
        <f>ROUND(E135*N135,2)</f>
        <v>0.01</v>
      </c>
      <c r="P135" s="180">
        <v>0</v>
      </c>
      <c r="Q135" s="180">
        <f>ROUND(E135*P135,2)</f>
        <v>0</v>
      </c>
      <c r="R135" s="182" t="s">
        <v>159</v>
      </c>
      <c r="S135" s="182" t="s">
        <v>108</v>
      </c>
      <c r="T135" s="183" t="s">
        <v>108</v>
      </c>
      <c r="U135" s="157">
        <v>0</v>
      </c>
      <c r="V135" s="157">
        <f>ROUND(E135*U135,2)</f>
        <v>0</v>
      </c>
      <c r="W135" s="157"/>
      <c r="X135" s="157" t="s">
        <v>160</v>
      </c>
      <c r="Y135" s="157" t="s">
        <v>110</v>
      </c>
      <c r="Z135" s="147"/>
      <c r="AA135" s="147"/>
      <c r="AB135" s="147"/>
      <c r="AC135" s="147"/>
      <c r="AD135" s="147"/>
      <c r="AE135" s="147"/>
      <c r="AF135" s="147"/>
      <c r="AG135" s="147" t="s">
        <v>161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1" x14ac:dyDescent="0.25">
      <c r="A136" s="177">
        <v>62</v>
      </c>
      <c r="B136" s="178" t="s">
        <v>297</v>
      </c>
      <c r="C136" s="189" t="s">
        <v>298</v>
      </c>
      <c r="D136" s="179" t="s">
        <v>264</v>
      </c>
      <c r="E136" s="180">
        <v>1</v>
      </c>
      <c r="F136" s="181"/>
      <c r="G136" s="182">
        <f>ROUND(E136*F136,2)</f>
        <v>0</v>
      </c>
      <c r="H136" s="181"/>
      <c r="I136" s="182">
        <f>ROUND(E136*H136,2)</f>
        <v>0</v>
      </c>
      <c r="J136" s="181"/>
      <c r="K136" s="182">
        <f>ROUND(E136*J136,2)</f>
        <v>0</v>
      </c>
      <c r="L136" s="182">
        <v>21</v>
      </c>
      <c r="M136" s="182">
        <f>G136*(1+L136/100)</f>
        <v>0</v>
      </c>
      <c r="N136" s="180">
        <v>5.1000000000000004E-3</v>
      </c>
      <c r="O136" s="180">
        <f>ROUND(E136*N136,2)</f>
        <v>0.01</v>
      </c>
      <c r="P136" s="180">
        <v>0</v>
      </c>
      <c r="Q136" s="180">
        <f>ROUND(E136*P136,2)</f>
        <v>0</v>
      </c>
      <c r="R136" s="182" t="s">
        <v>159</v>
      </c>
      <c r="S136" s="182" t="s">
        <v>108</v>
      </c>
      <c r="T136" s="183" t="s">
        <v>108</v>
      </c>
      <c r="U136" s="157">
        <v>0</v>
      </c>
      <c r="V136" s="157">
        <f>ROUND(E136*U136,2)</f>
        <v>0</v>
      </c>
      <c r="W136" s="157"/>
      <c r="X136" s="157" t="s">
        <v>160</v>
      </c>
      <c r="Y136" s="157" t="s">
        <v>110</v>
      </c>
      <c r="Z136" s="147"/>
      <c r="AA136" s="147"/>
      <c r="AB136" s="147"/>
      <c r="AC136" s="147"/>
      <c r="AD136" s="147"/>
      <c r="AE136" s="147"/>
      <c r="AF136" s="147"/>
      <c r="AG136" s="147" t="s">
        <v>161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1" x14ac:dyDescent="0.25">
      <c r="A137" s="177">
        <v>63</v>
      </c>
      <c r="B137" s="178" t="s">
        <v>299</v>
      </c>
      <c r="C137" s="189" t="s">
        <v>300</v>
      </c>
      <c r="D137" s="179" t="s">
        <v>264</v>
      </c>
      <c r="E137" s="180">
        <v>2</v>
      </c>
      <c r="F137" s="181"/>
      <c r="G137" s="182">
        <f>ROUND(E137*F137,2)</f>
        <v>0</v>
      </c>
      <c r="H137" s="181"/>
      <c r="I137" s="182">
        <f>ROUND(E137*H137,2)</f>
        <v>0</v>
      </c>
      <c r="J137" s="181"/>
      <c r="K137" s="182">
        <f>ROUND(E137*J137,2)</f>
        <v>0</v>
      </c>
      <c r="L137" s="182">
        <v>21</v>
      </c>
      <c r="M137" s="182">
        <f>G137*(1+L137/100)</f>
        <v>0</v>
      </c>
      <c r="N137" s="180">
        <v>0</v>
      </c>
      <c r="O137" s="180">
        <f>ROUND(E137*N137,2)</f>
        <v>0</v>
      </c>
      <c r="P137" s="180">
        <v>0</v>
      </c>
      <c r="Q137" s="180">
        <f>ROUND(E137*P137,2)</f>
        <v>0</v>
      </c>
      <c r="R137" s="182" t="s">
        <v>159</v>
      </c>
      <c r="S137" s="182" t="s">
        <v>108</v>
      </c>
      <c r="T137" s="183" t="s">
        <v>108</v>
      </c>
      <c r="U137" s="157">
        <v>0</v>
      </c>
      <c r="V137" s="157">
        <f>ROUND(E137*U137,2)</f>
        <v>0</v>
      </c>
      <c r="W137" s="157"/>
      <c r="X137" s="157" t="s">
        <v>160</v>
      </c>
      <c r="Y137" s="157" t="s">
        <v>110</v>
      </c>
      <c r="Z137" s="147"/>
      <c r="AA137" s="147"/>
      <c r="AB137" s="147"/>
      <c r="AC137" s="147"/>
      <c r="AD137" s="147"/>
      <c r="AE137" s="147"/>
      <c r="AF137" s="147"/>
      <c r="AG137" s="147" t="s">
        <v>161</v>
      </c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1" x14ac:dyDescent="0.25">
      <c r="A138" s="177">
        <v>64</v>
      </c>
      <c r="B138" s="178" t="s">
        <v>301</v>
      </c>
      <c r="C138" s="189" t="s">
        <v>302</v>
      </c>
      <c r="D138" s="179" t="s">
        <v>264</v>
      </c>
      <c r="E138" s="180">
        <v>2</v>
      </c>
      <c r="F138" s="181"/>
      <c r="G138" s="182">
        <f>ROUND(E138*F138,2)</f>
        <v>0</v>
      </c>
      <c r="H138" s="181"/>
      <c r="I138" s="182">
        <f>ROUND(E138*H138,2)</f>
        <v>0</v>
      </c>
      <c r="J138" s="181"/>
      <c r="K138" s="182">
        <f>ROUND(E138*J138,2)</f>
        <v>0</v>
      </c>
      <c r="L138" s="182">
        <v>21</v>
      </c>
      <c r="M138" s="182">
        <f>G138*(1+L138/100)</f>
        <v>0</v>
      </c>
      <c r="N138" s="180">
        <v>0</v>
      </c>
      <c r="O138" s="180">
        <f>ROUND(E138*N138,2)</f>
        <v>0</v>
      </c>
      <c r="P138" s="180">
        <v>0</v>
      </c>
      <c r="Q138" s="180">
        <f>ROUND(E138*P138,2)</f>
        <v>0</v>
      </c>
      <c r="R138" s="182" t="s">
        <v>159</v>
      </c>
      <c r="S138" s="182" t="s">
        <v>108</v>
      </c>
      <c r="T138" s="183" t="s">
        <v>108</v>
      </c>
      <c r="U138" s="157">
        <v>0</v>
      </c>
      <c r="V138" s="157">
        <f>ROUND(E138*U138,2)</f>
        <v>0</v>
      </c>
      <c r="W138" s="157"/>
      <c r="X138" s="157" t="s">
        <v>160</v>
      </c>
      <c r="Y138" s="157" t="s">
        <v>110</v>
      </c>
      <c r="Z138" s="147"/>
      <c r="AA138" s="147"/>
      <c r="AB138" s="147"/>
      <c r="AC138" s="147"/>
      <c r="AD138" s="147"/>
      <c r="AE138" s="147"/>
      <c r="AF138" s="147"/>
      <c r="AG138" s="147" t="s">
        <v>161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x14ac:dyDescent="0.25">
      <c r="A139" s="163" t="s">
        <v>103</v>
      </c>
      <c r="B139" s="164" t="s">
        <v>71</v>
      </c>
      <c r="C139" s="185" t="s">
        <v>72</v>
      </c>
      <c r="D139" s="165"/>
      <c r="E139" s="166"/>
      <c r="F139" s="167"/>
      <c r="G139" s="167">
        <f>SUMIF(AG140:AG143,"&lt;&gt;NOR",G140:G143)</f>
        <v>0</v>
      </c>
      <c r="H139" s="167"/>
      <c r="I139" s="167">
        <f>SUM(I140:I143)</f>
        <v>0</v>
      </c>
      <c r="J139" s="167"/>
      <c r="K139" s="167">
        <f>SUM(K140:K143)</f>
        <v>0</v>
      </c>
      <c r="L139" s="167"/>
      <c r="M139" s="167">
        <f>SUM(M140:M143)</f>
        <v>0</v>
      </c>
      <c r="N139" s="166"/>
      <c r="O139" s="166">
        <f>SUM(O140:O143)</f>
        <v>26.72</v>
      </c>
      <c r="P139" s="166"/>
      <c r="Q139" s="166">
        <f>SUM(Q140:Q143)</f>
        <v>0</v>
      </c>
      <c r="R139" s="167"/>
      <c r="S139" s="167"/>
      <c r="T139" s="168"/>
      <c r="U139" s="162"/>
      <c r="V139" s="162">
        <f>SUM(V140:V143)</f>
        <v>27.85</v>
      </c>
      <c r="W139" s="162"/>
      <c r="X139" s="162"/>
      <c r="Y139" s="162"/>
      <c r="AG139" t="s">
        <v>104</v>
      </c>
    </row>
    <row r="140" spans="1:60" outlineLevel="1" x14ac:dyDescent="0.25">
      <c r="A140" s="170">
        <v>65</v>
      </c>
      <c r="B140" s="171" t="s">
        <v>303</v>
      </c>
      <c r="C140" s="186" t="s">
        <v>304</v>
      </c>
      <c r="D140" s="172" t="s">
        <v>213</v>
      </c>
      <c r="E140" s="173">
        <v>118</v>
      </c>
      <c r="F140" s="174"/>
      <c r="G140" s="175">
        <f>ROUND(E140*F140,2)</f>
        <v>0</v>
      </c>
      <c r="H140" s="174"/>
      <c r="I140" s="175">
        <f>ROUND(E140*H140,2)</f>
        <v>0</v>
      </c>
      <c r="J140" s="174"/>
      <c r="K140" s="175">
        <f>ROUND(E140*J140,2)</f>
        <v>0</v>
      </c>
      <c r="L140" s="175">
        <v>21</v>
      </c>
      <c r="M140" s="175">
        <f>G140*(1+L140/100)</f>
        <v>0</v>
      </c>
      <c r="N140" s="173">
        <v>9.1069999999999998E-2</v>
      </c>
      <c r="O140" s="173">
        <f>ROUND(E140*N140,2)</f>
        <v>10.75</v>
      </c>
      <c r="P140" s="173">
        <v>0</v>
      </c>
      <c r="Q140" s="173">
        <f>ROUND(E140*P140,2)</f>
        <v>0</v>
      </c>
      <c r="R140" s="175"/>
      <c r="S140" s="175" t="s">
        <v>108</v>
      </c>
      <c r="T140" s="176" t="s">
        <v>108</v>
      </c>
      <c r="U140" s="157">
        <v>0.23599999999999999</v>
      </c>
      <c r="V140" s="157">
        <f>ROUND(E140*U140,2)</f>
        <v>27.85</v>
      </c>
      <c r="W140" s="157"/>
      <c r="X140" s="157" t="s">
        <v>109</v>
      </c>
      <c r="Y140" s="157" t="s">
        <v>110</v>
      </c>
      <c r="Z140" s="147"/>
      <c r="AA140" s="147"/>
      <c r="AB140" s="147"/>
      <c r="AC140" s="147"/>
      <c r="AD140" s="147"/>
      <c r="AE140" s="147"/>
      <c r="AF140" s="147"/>
      <c r="AG140" s="147" t="s">
        <v>111</v>
      </c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2" x14ac:dyDescent="0.25">
      <c r="A141" s="154"/>
      <c r="B141" s="155"/>
      <c r="C141" s="249" t="s">
        <v>305</v>
      </c>
      <c r="D141" s="250"/>
      <c r="E141" s="250"/>
      <c r="F141" s="250"/>
      <c r="G141" s="250"/>
      <c r="H141" s="157"/>
      <c r="I141" s="157"/>
      <c r="J141" s="157"/>
      <c r="K141" s="157"/>
      <c r="L141" s="157"/>
      <c r="M141" s="157"/>
      <c r="N141" s="156"/>
      <c r="O141" s="156"/>
      <c r="P141" s="156"/>
      <c r="Q141" s="156"/>
      <c r="R141" s="157"/>
      <c r="S141" s="157"/>
      <c r="T141" s="157"/>
      <c r="U141" s="157"/>
      <c r="V141" s="157"/>
      <c r="W141" s="157"/>
      <c r="X141" s="157"/>
      <c r="Y141" s="157"/>
      <c r="Z141" s="147"/>
      <c r="AA141" s="147"/>
      <c r="AB141" s="147"/>
      <c r="AC141" s="147"/>
      <c r="AD141" s="147"/>
      <c r="AE141" s="147"/>
      <c r="AF141" s="147"/>
      <c r="AG141" s="147" t="s">
        <v>144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1" x14ac:dyDescent="0.25">
      <c r="A142" s="170">
        <v>66</v>
      </c>
      <c r="B142" s="171" t="s">
        <v>306</v>
      </c>
      <c r="C142" s="186" t="s">
        <v>307</v>
      </c>
      <c r="D142" s="172" t="s">
        <v>264</v>
      </c>
      <c r="E142" s="173">
        <v>238.36</v>
      </c>
      <c r="F142" s="174"/>
      <c r="G142" s="175">
        <f>ROUND(E142*F142,2)</f>
        <v>0</v>
      </c>
      <c r="H142" s="174"/>
      <c r="I142" s="175">
        <f>ROUND(E142*H142,2)</f>
        <v>0</v>
      </c>
      <c r="J142" s="174"/>
      <c r="K142" s="175">
        <f>ROUND(E142*J142,2)</f>
        <v>0</v>
      </c>
      <c r="L142" s="175">
        <v>21</v>
      </c>
      <c r="M142" s="175">
        <f>G142*(1+L142/100)</f>
        <v>0</v>
      </c>
      <c r="N142" s="173">
        <v>6.7000000000000004E-2</v>
      </c>
      <c r="O142" s="173">
        <f>ROUND(E142*N142,2)</f>
        <v>15.97</v>
      </c>
      <c r="P142" s="173">
        <v>0</v>
      </c>
      <c r="Q142" s="173">
        <f>ROUND(E142*P142,2)</f>
        <v>0</v>
      </c>
      <c r="R142" s="175" t="s">
        <v>159</v>
      </c>
      <c r="S142" s="175" t="s">
        <v>108</v>
      </c>
      <c r="T142" s="176" t="s">
        <v>108</v>
      </c>
      <c r="U142" s="157">
        <v>0</v>
      </c>
      <c r="V142" s="157">
        <f>ROUND(E142*U142,2)</f>
        <v>0</v>
      </c>
      <c r="W142" s="157"/>
      <c r="X142" s="157" t="s">
        <v>160</v>
      </c>
      <c r="Y142" s="157" t="s">
        <v>110</v>
      </c>
      <c r="Z142" s="147"/>
      <c r="AA142" s="147"/>
      <c r="AB142" s="147"/>
      <c r="AC142" s="147"/>
      <c r="AD142" s="147"/>
      <c r="AE142" s="147"/>
      <c r="AF142" s="147"/>
      <c r="AG142" s="147" t="s">
        <v>161</v>
      </c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2" x14ac:dyDescent="0.25">
      <c r="A143" s="154"/>
      <c r="B143" s="155"/>
      <c r="C143" s="187" t="s">
        <v>308</v>
      </c>
      <c r="D143" s="158"/>
      <c r="E143" s="159">
        <v>238.36</v>
      </c>
      <c r="F143" s="157"/>
      <c r="G143" s="157"/>
      <c r="H143" s="157"/>
      <c r="I143" s="157"/>
      <c r="J143" s="157"/>
      <c r="K143" s="157"/>
      <c r="L143" s="157"/>
      <c r="M143" s="157"/>
      <c r="N143" s="156"/>
      <c r="O143" s="156"/>
      <c r="P143" s="156"/>
      <c r="Q143" s="156"/>
      <c r="R143" s="157"/>
      <c r="S143" s="157"/>
      <c r="T143" s="157"/>
      <c r="U143" s="157"/>
      <c r="V143" s="157"/>
      <c r="W143" s="157"/>
      <c r="X143" s="157"/>
      <c r="Y143" s="157"/>
      <c r="Z143" s="147"/>
      <c r="AA143" s="147"/>
      <c r="AB143" s="147"/>
      <c r="AC143" s="147"/>
      <c r="AD143" s="147"/>
      <c r="AE143" s="147"/>
      <c r="AF143" s="147"/>
      <c r="AG143" s="147" t="s">
        <v>113</v>
      </c>
      <c r="AH143" s="147">
        <v>0</v>
      </c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x14ac:dyDescent="0.25">
      <c r="A144" s="163" t="s">
        <v>103</v>
      </c>
      <c r="B144" s="164" t="s">
        <v>73</v>
      </c>
      <c r="C144" s="185" t="s">
        <v>74</v>
      </c>
      <c r="D144" s="165"/>
      <c r="E144" s="166"/>
      <c r="F144" s="167"/>
      <c r="G144" s="167">
        <f>SUMIF(AG145:AG145,"&lt;&gt;NOR",G145:G145)</f>
        <v>0</v>
      </c>
      <c r="H144" s="167"/>
      <c r="I144" s="167">
        <f>SUM(I145:I145)</f>
        <v>0</v>
      </c>
      <c r="J144" s="167"/>
      <c r="K144" s="167">
        <f>SUM(K145:K145)</f>
        <v>0</v>
      </c>
      <c r="L144" s="167"/>
      <c r="M144" s="167">
        <f>SUM(M145:M145)</f>
        <v>0</v>
      </c>
      <c r="N144" s="166"/>
      <c r="O144" s="166">
        <f>SUM(O145:O145)</f>
        <v>0</v>
      </c>
      <c r="P144" s="166"/>
      <c r="Q144" s="166">
        <f>SUM(Q145:Q145)</f>
        <v>0</v>
      </c>
      <c r="R144" s="167"/>
      <c r="S144" s="167"/>
      <c r="T144" s="168"/>
      <c r="U144" s="162"/>
      <c r="V144" s="162">
        <f>SUM(V145:V145)</f>
        <v>14.54</v>
      </c>
      <c r="W144" s="162"/>
      <c r="X144" s="162"/>
      <c r="Y144" s="162"/>
      <c r="AG144" t="s">
        <v>104</v>
      </c>
    </row>
    <row r="145" spans="1:60" outlineLevel="1" x14ac:dyDescent="0.25">
      <c r="A145" s="170">
        <v>67</v>
      </c>
      <c r="B145" s="171" t="s">
        <v>309</v>
      </c>
      <c r="C145" s="186" t="s">
        <v>310</v>
      </c>
      <c r="D145" s="172" t="s">
        <v>158</v>
      </c>
      <c r="E145" s="173">
        <v>726.92723999999998</v>
      </c>
      <c r="F145" s="174"/>
      <c r="G145" s="175">
        <f>ROUND(E145*F145,2)</f>
        <v>0</v>
      </c>
      <c r="H145" s="174"/>
      <c r="I145" s="175">
        <f>ROUND(E145*H145,2)</f>
        <v>0</v>
      </c>
      <c r="J145" s="174"/>
      <c r="K145" s="175">
        <f>ROUND(E145*J145,2)</f>
        <v>0</v>
      </c>
      <c r="L145" s="175">
        <v>21</v>
      </c>
      <c r="M145" s="175">
        <f>G145*(1+L145/100)</f>
        <v>0</v>
      </c>
      <c r="N145" s="173">
        <v>0</v>
      </c>
      <c r="O145" s="173">
        <f>ROUND(E145*N145,2)</f>
        <v>0</v>
      </c>
      <c r="P145" s="173">
        <v>0</v>
      </c>
      <c r="Q145" s="173">
        <f>ROUND(E145*P145,2)</f>
        <v>0</v>
      </c>
      <c r="R145" s="175"/>
      <c r="S145" s="175" t="s">
        <v>108</v>
      </c>
      <c r="T145" s="176" t="s">
        <v>108</v>
      </c>
      <c r="U145" s="157">
        <v>0.02</v>
      </c>
      <c r="V145" s="157">
        <f>ROUND(E145*U145,2)</f>
        <v>14.54</v>
      </c>
      <c r="W145" s="157"/>
      <c r="X145" s="157" t="s">
        <v>311</v>
      </c>
      <c r="Y145" s="157" t="s">
        <v>110</v>
      </c>
      <c r="Z145" s="147"/>
      <c r="AA145" s="147"/>
      <c r="AB145" s="147"/>
      <c r="AC145" s="147"/>
      <c r="AD145" s="147"/>
      <c r="AE145" s="147"/>
      <c r="AF145" s="147"/>
      <c r="AG145" s="147" t="s">
        <v>312</v>
      </c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x14ac:dyDescent="0.25">
      <c r="A146" s="3"/>
      <c r="B146" s="4"/>
      <c r="C146" s="190"/>
      <c r="D146" s="6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AE146">
        <v>15</v>
      </c>
      <c r="AF146">
        <v>21</v>
      </c>
      <c r="AG146" t="s">
        <v>89</v>
      </c>
    </row>
    <row r="147" spans="1:60" x14ac:dyDescent="0.25">
      <c r="A147" s="150"/>
      <c r="B147" s="151" t="s">
        <v>31</v>
      </c>
      <c r="C147" s="191"/>
      <c r="D147" s="152"/>
      <c r="E147" s="153"/>
      <c r="F147" s="153"/>
      <c r="G147" s="169">
        <f>G8+G72+G79+G84+G107+G133+G139+G144</f>
        <v>0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AE147">
        <f>SUMIF(L7:L145,AE146,G7:G145)</f>
        <v>0</v>
      </c>
      <c r="AF147">
        <f>SUMIF(L7:L145,AF146,G7:G145)</f>
        <v>0</v>
      </c>
      <c r="AG147" t="s">
        <v>313</v>
      </c>
    </row>
    <row r="148" spans="1:60" x14ac:dyDescent="0.25">
      <c r="A148" s="3"/>
      <c r="B148" s="4"/>
      <c r="C148" s="190"/>
      <c r="D148" s="6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60" x14ac:dyDescent="0.25">
      <c r="A149" s="3"/>
      <c r="B149" s="4"/>
      <c r="C149" s="190"/>
      <c r="D149" s="6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60" x14ac:dyDescent="0.25">
      <c r="A150" s="258" t="s">
        <v>314</v>
      </c>
      <c r="B150" s="258"/>
      <c r="C150" s="259"/>
      <c r="D150" s="6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60" x14ac:dyDescent="0.25">
      <c r="A151" s="260"/>
      <c r="B151" s="261"/>
      <c r="C151" s="262"/>
      <c r="D151" s="261"/>
      <c r="E151" s="261"/>
      <c r="F151" s="261"/>
      <c r="G151" s="26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AG151" t="s">
        <v>315</v>
      </c>
    </row>
    <row r="152" spans="1:60" x14ac:dyDescent="0.25">
      <c r="A152" s="264"/>
      <c r="B152" s="265"/>
      <c r="C152" s="266"/>
      <c r="D152" s="265"/>
      <c r="E152" s="265"/>
      <c r="F152" s="265"/>
      <c r="G152" s="267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60" x14ac:dyDescent="0.25">
      <c r="A153" s="264"/>
      <c r="B153" s="265"/>
      <c r="C153" s="266"/>
      <c r="D153" s="265"/>
      <c r="E153" s="265"/>
      <c r="F153" s="265"/>
      <c r="G153" s="267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60" x14ac:dyDescent="0.25">
      <c r="A154" s="264"/>
      <c r="B154" s="265"/>
      <c r="C154" s="266"/>
      <c r="D154" s="265"/>
      <c r="E154" s="265"/>
      <c r="F154" s="265"/>
      <c r="G154" s="267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60" x14ac:dyDescent="0.25">
      <c r="A155" s="268"/>
      <c r="B155" s="269"/>
      <c r="C155" s="270"/>
      <c r="D155" s="269"/>
      <c r="E155" s="269"/>
      <c r="F155" s="269"/>
      <c r="G155" s="27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60" x14ac:dyDescent="0.25">
      <c r="A156" s="3"/>
      <c r="B156" s="4"/>
      <c r="C156" s="190"/>
      <c r="D156" s="6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60" x14ac:dyDescent="0.25">
      <c r="C157" s="192"/>
      <c r="D157" s="10"/>
      <c r="AG157" t="s">
        <v>316</v>
      </c>
    </row>
    <row r="158" spans="1:60" x14ac:dyDescent="0.25">
      <c r="D158" s="10"/>
    </row>
    <row r="159" spans="1:60" x14ac:dyDescent="0.25">
      <c r="D159" s="10"/>
    </row>
    <row r="160" spans="1:60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13">
    <mergeCell ref="A150:C150"/>
    <mergeCell ref="A151:G155"/>
    <mergeCell ref="C31:G31"/>
    <mergeCell ref="C37:G37"/>
    <mergeCell ref="C69:G69"/>
    <mergeCell ref="C74:G74"/>
    <mergeCell ref="C102:G102"/>
    <mergeCell ref="C132:G132"/>
    <mergeCell ref="C141:G141"/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horizontalDpi="4294967294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302DA-F2B3-4752-96AB-7E59DD065013}">
  <sheetPr>
    <outlinePr summaryBelow="0"/>
  </sheetPr>
  <dimension ref="A1:BH5000"/>
  <sheetViews>
    <sheetView workbookViewId="0">
      <pane xSplit="1" topLeftCell="B1" activePane="topRight" state="frozen"/>
      <selection activeCell="A8" sqref="A8"/>
      <selection pane="topRight" sqref="A1:G1"/>
    </sheetView>
  </sheetViews>
  <sheetFormatPr defaultRowHeight="13.2" outlineLevelRow="2" x14ac:dyDescent="0.25"/>
  <cols>
    <col min="1" max="1" width="3.44140625" customWidth="1"/>
    <col min="2" max="2" width="12.6640625" style="120" customWidth="1"/>
    <col min="3" max="3" width="38.33203125" style="120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8" width="0" hidden="1" customWidth="1"/>
    <col min="20" max="20" width="9.21875" customWidth="1"/>
    <col min="21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251" t="s">
        <v>7</v>
      </c>
      <c r="B1" s="251"/>
      <c r="C1" s="251"/>
      <c r="D1" s="251"/>
      <c r="E1" s="251"/>
      <c r="F1" s="251"/>
      <c r="G1" s="251"/>
      <c r="AG1" t="s">
        <v>77</v>
      </c>
    </row>
    <row r="2" spans="1:60" ht="25.05" customHeight="1" x14ac:dyDescent="0.25">
      <c r="A2" s="139" t="s">
        <v>8</v>
      </c>
      <c r="B2" s="49" t="s">
        <v>43</v>
      </c>
      <c r="C2" s="252" t="s">
        <v>44</v>
      </c>
      <c r="D2" s="253"/>
      <c r="E2" s="253"/>
      <c r="F2" s="253"/>
      <c r="G2" s="254"/>
      <c r="AG2" t="s">
        <v>78</v>
      </c>
    </row>
    <row r="3" spans="1:60" ht="25.05" customHeight="1" x14ac:dyDescent="0.25">
      <c r="A3" s="139" t="s">
        <v>9</v>
      </c>
      <c r="B3" s="49" t="s">
        <v>46</v>
      </c>
      <c r="C3" s="252" t="s">
        <v>44</v>
      </c>
      <c r="D3" s="253"/>
      <c r="E3" s="253"/>
      <c r="F3" s="253"/>
      <c r="G3" s="254"/>
      <c r="AC3" s="120" t="s">
        <v>78</v>
      </c>
      <c r="AG3" t="s">
        <v>79</v>
      </c>
    </row>
    <row r="4" spans="1:60" ht="25.05" customHeight="1" x14ac:dyDescent="0.25">
      <c r="A4" s="140" t="s">
        <v>10</v>
      </c>
      <c r="B4" s="141" t="s">
        <v>48</v>
      </c>
      <c r="C4" s="255" t="s">
        <v>49</v>
      </c>
      <c r="D4" s="256"/>
      <c r="E4" s="256"/>
      <c r="F4" s="256"/>
      <c r="G4" s="257"/>
      <c r="AG4" t="s">
        <v>80</v>
      </c>
    </row>
    <row r="5" spans="1:60" x14ac:dyDescent="0.25">
      <c r="D5" s="10"/>
    </row>
    <row r="6" spans="1:60" ht="39.6" x14ac:dyDescent="0.25">
      <c r="A6" s="143" t="s">
        <v>81</v>
      </c>
      <c r="B6" s="145" t="s">
        <v>82</v>
      </c>
      <c r="C6" s="145" t="s">
        <v>83</v>
      </c>
      <c r="D6" s="144" t="s">
        <v>84</v>
      </c>
      <c r="E6" s="143" t="s">
        <v>85</v>
      </c>
      <c r="F6" s="142" t="s">
        <v>86</v>
      </c>
      <c r="G6" s="143" t="s">
        <v>31</v>
      </c>
      <c r="H6" s="146" t="s">
        <v>32</v>
      </c>
      <c r="I6" s="146" t="s">
        <v>87</v>
      </c>
      <c r="J6" s="146" t="s">
        <v>33</v>
      </c>
      <c r="K6" s="146" t="s">
        <v>88</v>
      </c>
      <c r="L6" s="146" t="s">
        <v>89</v>
      </c>
      <c r="M6" s="146" t="s">
        <v>90</v>
      </c>
      <c r="N6" s="146" t="s">
        <v>91</v>
      </c>
      <c r="O6" s="146" t="s">
        <v>92</v>
      </c>
      <c r="P6" s="146" t="s">
        <v>93</v>
      </c>
      <c r="Q6" s="146" t="s">
        <v>94</v>
      </c>
      <c r="R6" s="146" t="s">
        <v>95</v>
      </c>
      <c r="S6" s="146" t="s">
        <v>96</v>
      </c>
      <c r="T6" s="146" t="s">
        <v>97</v>
      </c>
      <c r="U6" s="146" t="s">
        <v>98</v>
      </c>
      <c r="V6" s="146" t="s">
        <v>99</v>
      </c>
      <c r="W6" s="146" t="s">
        <v>100</v>
      </c>
      <c r="X6" s="146" t="s">
        <v>101</v>
      </c>
      <c r="Y6" s="146" t="s">
        <v>102</v>
      </c>
    </row>
    <row r="7" spans="1:60" hidden="1" x14ac:dyDescent="0.25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5">
      <c r="A8" s="163" t="s">
        <v>103</v>
      </c>
      <c r="B8" s="164" t="s">
        <v>75</v>
      </c>
      <c r="C8" s="185" t="s">
        <v>29</v>
      </c>
      <c r="D8" s="165"/>
      <c r="E8" s="166"/>
      <c r="F8" s="167"/>
      <c r="G8" s="167">
        <f>SUMIF(AG9:AG12,"&lt;&gt;NOR",G9:G12)</f>
        <v>0</v>
      </c>
      <c r="H8" s="167"/>
      <c r="I8" s="167">
        <f>SUM(I9:I12)</f>
        <v>0</v>
      </c>
      <c r="J8" s="167"/>
      <c r="K8" s="167">
        <f>SUM(K9:K12)</f>
        <v>0</v>
      </c>
      <c r="L8" s="167"/>
      <c r="M8" s="167">
        <f>SUM(M9:M12)</f>
        <v>0</v>
      </c>
      <c r="N8" s="166"/>
      <c r="O8" s="166">
        <f>SUM(O9:O12)</f>
        <v>0</v>
      </c>
      <c r="P8" s="166"/>
      <c r="Q8" s="166">
        <f>SUM(Q9:Q12)</f>
        <v>0</v>
      </c>
      <c r="R8" s="167"/>
      <c r="S8" s="167"/>
      <c r="T8" s="168"/>
      <c r="U8" s="162"/>
      <c r="V8" s="162">
        <f>SUM(V9:V12)</f>
        <v>0</v>
      </c>
      <c r="W8" s="162"/>
      <c r="X8" s="162"/>
      <c r="Y8" s="162"/>
      <c r="AG8" t="s">
        <v>104</v>
      </c>
    </row>
    <row r="9" spans="1:60" outlineLevel="1" x14ac:dyDescent="0.25">
      <c r="A9" s="170">
        <v>1</v>
      </c>
      <c r="B9" s="171" t="s">
        <v>317</v>
      </c>
      <c r="C9" s="186" t="s">
        <v>318</v>
      </c>
      <c r="D9" s="172" t="s">
        <v>319</v>
      </c>
      <c r="E9" s="173">
        <v>1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3">
        <v>0</v>
      </c>
      <c r="O9" s="173">
        <f>ROUND(E9*N9,2)</f>
        <v>0</v>
      </c>
      <c r="P9" s="173">
        <v>0</v>
      </c>
      <c r="Q9" s="173">
        <f>ROUND(E9*P9,2)</f>
        <v>0</v>
      </c>
      <c r="R9" s="175"/>
      <c r="S9" s="175" t="s">
        <v>108</v>
      </c>
      <c r="T9" s="176" t="s">
        <v>225</v>
      </c>
      <c r="U9" s="157">
        <v>0</v>
      </c>
      <c r="V9" s="157">
        <f>ROUND(E9*U9,2)</f>
        <v>0</v>
      </c>
      <c r="W9" s="157"/>
      <c r="X9" s="157" t="s">
        <v>48</v>
      </c>
      <c r="Y9" s="157" t="s">
        <v>110</v>
      </c>
      <c r="Z9" s="147"/>
      <c r="AA9" s="147"/>
      <c r="AB9" s="147"/>
      <c r="AC9" s="147"/>
      <c r="AD9" s="147"/>
      <c r="AE9" s="147"/>
      <c r="AF9" s="147"/>
      <c r="AG9" s="147" t="s">
        <v>320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5">
      <c r="A10" s="154"/>
      <c r="B10" s="155"/>
      <c r="C10" s="249" t="s">
        <v>321</v>
      </c>
      <c r="D10" s="250"/>
      <c r="E10" s="250"/>
      <c r="F10" s="250"/>
      <c r="G10" s="250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144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84" t="str">
        <f>C10</f>
        <v>Zaměření a vytýčení stávajících inženýrských sítí v místě stavby z hlediska jejich ochrany při provádění stavby.</v>
      </c>
      <c r="BB10" s="147"/>
      <c r="BC10" s="147"/>
      <c r="BD10" s="147"/>
      <c r="BE10" s="147"/>
      <c r="BF10" s="147"/>
      <c r="BG10" s="147"/>
      <c r="BH10" s="147"/>
    </row>
    <row r="11" spans="1:60" outlineLevel="1" x14ac:dyDescent="0.25">
      <c r="A11" s="170">
        <v>2</v>
      </c>
      <c r="B11" s="171" t="s">
        <v>322</v>
      </c>
      <c r="C11" s="186" t="s">
        <v>323</v>
      </c>
      <c r="D11" s="172" t="s">
        <v>319</v>
      </c>
      <c r="E11" s="173">
        <v>1</v>
      </c>
      <c r="F11" s="174"/>
      <c r="G11" s="175">
        <f>ROUND(E11*F11,2)</f>
        <v>0</v>
      </c>
      <c r="H11" s="174"/>
      <c r="I11" s="175">
        <f>ROUND(E11*H11,2)</f>
        <v>0</v>
      </c>
      <c r="J11" s="174"/>
      <c r="K11" s="175">
        <f>ROUND(E11*J11,2)</f>
        <v>0</v>
      </c>
      <c r="L11" s="175">
        <v>21</v>
      </c>
      <c r="M11" s="175">
        <f>G11*(1+L11/100)</f>
        <v>0</v>
      </c>
      <c r="N11" s="173">
        <v>0</v>
      </c>
      <c r="O11" s="173">
        <f>ROUND(E11*N11,2)</f>
        <v>0</v>
      </c>
      <c r="P11" s="173">
        <v>0</v>
      </c>
      <c r="Q11" s="173">
        <f>ROUND(E11*P11,2)</f>
        <v>0</v>
      </c>
      <c r="R11" s="175"/>
      <c r="S11" s="175" t="s">
        <v>108</v>
      </c>
      <c r="T11" s="176" t="s">
        <v>225</v>
      </c>
      <c r="U11" s="157">
        <v>0</v>
      </c>
      <c r="V11" s="157">
        <f>ROUND(E11*U11,2)</f>
        <v>0</v>
      </c>
      <c r="W11" s="157"/>
      <c r="X11" s="157" t="s">
        <v>48</v>
      </c>
      <c r="Y11" s="157" t="s">
        <v>110</v>
      </c>
      <c r="Z11" s="147"/>
      <c r="AA11" s="147"/>
      <c r="AB11" s="147"/>
      <c r="AC11" s="147"/>
      <c r="AD11" s="147"/>
      <c r="AE11" s="147"/>
      <c r="AF11" s="147"/>
      <c r="AG11" s="147" t="s">
        <v>320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2" x14ac:dyDescent="0.25">
      <c r="A12" s="154"/>
      <c r="B12" s="155"/>
      <c r="C12" s="249" t="s">
        <v>324</v>
      </c>
      <c r="D12" s="250"/>
      <c r="E12" s="250"/>
      <c r="F12" s="250"/>
      <c r="G12" s="250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144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x14ac:dyDescent="0.25">
      <c r="A13" s="163" t="s">
        <v>103</v>
      </c>
      <c r="B13" s="164" t="s">
        <v>76</v>
      </c>
      <c r="C13" s="185" t="s">
        <v>30</v>
      </c>
      <c r="D13" s="165"/>
      <c r="E13" s="166"/>
      <c r="F13" s="167"/>
      <c r="G13" s="167">
        <f>SUMIF(AG14:AG26,"&lt;&gt;NOR",G14:G26)</f>
        <v>0</v>
      </c>
      <c r="H13" s="167"/>
      <c r="I13" s="167">
        <f>SUM(I14:I26)</f>
        <v>0</v>
      </c>
      <c r="J13" s="167"/>
      <c r="K13" s="167">
        <f>SUM(K14:K26)</f>
        <v>0</v>
      </c>
      <c r="L13" s="167"/>
      <c r="M13" s="167">
        <f>SUM(M14:M26)</f>
        <v>0</v>
      </c>
      <c r="N13" s="166"/>
      <c r="O13" s="166">
        <f>SUM(O14:O26)</f>
        <v>0</v>
      </c>
      <c r="P13" s="166"/>
      <c r="Q13" s="166">
        <f>SUM(Q14:Q26)</f>
        <v>0</v>
      </c>
      <c r="R13" s="167"/>
      <c r="S13" s="167"/>
      <c r="T13" s="168"/>
      <c r="U13" s="162"/>
      <c r="V13" s="162">
        <f>SUM(V14:V26)</f>
        <v>0</v>
      </c>
      <c r="W13" s="162"/>
      <c r="X13" s="162"/>
      <c r="Y13" s="162"/>
      <c r="AG13" t="s">
        <v>104</v>
      </c>
    </row>
    <row r="14" spans="1:60" outlineLevel="1" x14ac:dyDescent="0.25">
      <c r="A14" s="177">
        <v>3</v>
      </c>
      <c r="B14" s="178" t="s">
        <v>325</v>
      </c>
      <c r="C14" s="189" t="s">
        <v>326</v>
      </c>
      <c r="D14" s="179" t="s">
        <v>319</v>
      </c>
      <c r="E14" s="180">
        <v>1</v>
      </c>
      <c r="F14" s="181"/>
      <c r="G14" s="182">
        <f>ROUND(E14*F14,2)</f>
        <v>0</v>
      </c>
      <c r="H14" s="181"/>
      <c r="I14" s="182">
        <f>ROUND(E14*H14,2)</f>
        <v>0</v>
      </c>
      <c r="J14" s="181"/>
      <c r="K14" s="182">
        <f>ROUND(E14*J14,2)</f>
        <v>0</v>
      </c>
      <c r="L14" s="182">
        <v>21</v>
      </c>
      <c r="M14" s="182">
        <f>G14*(1+L14/100)</f>
        <v>0</v>
      </c>
      <c r="N14" s="180">
        <v>0</v>
      </c>
      <c r="O14" s="180">
        <f>ROUND(E14*N14,2)</f>
        <v>0</v>
      </c>
      <c r="P14" s="180">
        <v>0</v>
      </c>
      <c r="Q14" s="180">
        <f>ROUND(E14*P14,2)</f>
        <v>0</v>
      </c>
      <c r="R14" s="182"/>
      <c r="S14" s="182" t="s">
        <v>108</v>
      </c>
      <c r="T14" s="183" t="s">
        <v>225</v>
      </c>
      <c r="U14" s="157">
        <v>0</v>
      </c>
      <c r="V14" s="157">
        <f>ROUND(E14*U14,2)</f>
        <v>0</v>
      </c>
      <c r="W14" s="157"/>
      <c r="X14" s="157" t="s">
        <v>48</v>
      </c>
      <c r="Y14" s="157" t="s">
        <v>110</v>
      </c>
      <c r="Z14" s="147"/>
      <c r="AA14" s="147"/>
      <c r="AB14" s="147"/>
      <c r="AC14" s="147"/>
      <c r="AD14" s="147"/>
      <c r="AE14" s="147"/>
      <c r="AF14" s="147"/>
      <c r="AG14" s="147" t="s">
        <v>320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5">
      <c r="A15" s="170">
        <v>4</v>
      </c>
      <c r="B15" s="171" t="s">
        <v>327</v>
      </c>
      <c r="C15" s="186" t="s">
        <v>328</v>
      </c>
      <c r="D15" s="172" t="s">
        <v>319</v>
      </c>
      <c r="E15" s="173">
        <v>1</v>
      </c>
      <c r="F15" s="174"/>
      <c r="G15" s="175">
        <f>ROUND(E15*F15,2)</f>
        <v>0</v>
      </c>
      <c r="H15" s="174"/>
      <c r="I15" s="175">
        <f>ROUND(E15*H15,2)</f>
        <v>0</v>
      </c>
      <c r="J15" s="174"/>
      <c r="K15" s="175">
        <f>ROUND(E15*J15,2)</f>
        <v>0</v>
      </c>
      <c r="L15" s="175">
        <v>21</v>
      </c>
      <c r="M15" s="175">
        <f>G15*(1+L15/100)</f>
        <v>0</v>
      </c>
      <c r="N15" s="173">
        <v>0</v>
      </c>
      <c r="O15" s="173">
        <f>ROUND(E15*N15,2)</f>
        <v>0</v>
      </c>
      <c r="P15" s="173">
        <v>0</v>
      </c>
      <c r="Q15" s="173">
        <f>ROUND(E15*P15,2)</f>
        <v>0</v>
      </c>
      <c r="R15" s="175"/>
      <c r="S15" s="175" t="s">
        <v>108</v>
      </c>
      <c r="T15" s="176" t="s">
        <v>225</v>
      </c>
      <c r="U15" s="157">
        <v>0</v>
      </c>
      <c r="V15" s="157">
        <f>ROUND(E15*U15,2)</f>
        <v>0</v>
      </c>
      <c r="W15" s="157"/>
      <c r="X15" s="157" t="s">
        <v>48</v>
      </c>
      <c r="Y15" s="157" t="s">
        <v>110</v>
      </c>
      <c r="Z15" s="147"/>
      <c r="AA15" s="147"/>
      <c r="AB15" s="147"/>
      <c r="AC15" s="147"/>
      <c r="AD15" s="147"/>
      <c r="AE15" s="147"/>
      <c r="AF15" s="147"/>
      <c r="AG15" s="147" t="s">
        <v>320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31.2" outlineLevel="2" x14ac:dyDescent="0.25">
      <c r="A16" s="154"/>
      <c r="B16" s="155"/>
      <c r="C16" s="249" t="s">
        <v>329</v>
      </c>
      <c r="D16" s="250"/>
      <c r="E16" s="250"/>
      <c r="F16" s="250"/>
      <c r="G16" s="250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144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84" t="str">
        <f>C16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16" s="147"/>
      <c r="BC16" s="147"/>
      <c r="BD16" s="147"/>
      <c r="BE16" s="147"/>
      <c r="BF16" s="147"/>
      <c r="BG16" s="147"/>
      <c r="BH16" s="147"/>
    </row>
    <row r="17" spans="1:60" outlineLevel="1" x14ac:dyDescent="0.25">
      <c r="A17" s="170">
        <v>5</v>
      </c>
      <c r="B17" s="171" t="s">
        <v>330</v>
      </c>
      <c r="C17" s="186" t="s">
        <v>331</v>
      </c>
      <c r="D17" s="172" t="s">
        <v>319</v>
      </c>
      <c r="E17" s="173">
        <v>1</v>
      </c>
      <c r="F17" s="174"/>
      <c r="G17" s="175">
        <f>ROUND(E17*F17,2)</f>
        <v>0</v>
      </c>
      <c r="H17" s="174"/>
      <c r="I17" s="175">
        <f>ROUND(E17*H17,2)</f>
        <v>0</v>
      </c>
      <c r="J17" s="174"/>
      <c r="K17" s="175">
        <f>ROUND(E17*J17,2)</f>
        <v>0</v>
      </c>
      <c r="L17" s="175">
        <v>21</v>
      </c>
      <c r="M17" s="175">
        <f>G17*(1+L17/100)</f>
        <v>0</v>
      </c>
      <c r="N17" s="173">
        <v>0</v>
      </c>
      <c r="O17" s="173">
        <f>ROUND(E17*N17,2)</f>
        <v>0</v>
      </c>
      <c r="P17" s="173">
        <v>0</v>
      </c>
      <c r="Q17" s="173">
        <f>ROUND(E17*P17,2)</f>
        <v>0</v>
      </c>
      <c r="R17" s="175"/>
      <c r="S17" s="175" t="s">
        <v>108</v>
      </c>
      <c r="T17" s="176" t="s">
        <v>225</v>
      </c>
      <c r="U17" s="157">
        <v>0</v>
      </c>
      <c r="V17" s="157">
        <f>ROUND(E17*U17,2)</f>
        <v>0</v>
      </c>
      <c r="W17" s="157"/>
      <c r="X17" s="157" t="s">
        <v>48</v>
      </c>
      <c r="Y17" s="157" t="s">
        <v>110</v>
      </c>
      <c r="Z17" s="147"/>
      <c r="AA17" s="147"/>
      <c r="AB17" s="147"/>
      <c r="AC17" s="147"/>
      <c r="AD17" s="147"/>
      <c r="AE17" s="147"/>
      <c r="AF17" s="147"/>
      <c r="AG17" s="147" t="s">
        <v>320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ht="31.2" outlineLevel="2" x14ac:dyDescent="0.25">
      <c r="A18" s="154"/>
      <c r="B18" s="155"/>
      <c r="C18" s="249" t="s">
        <v>332</v>
      </c>
      <c r="D18" s="250"/>
      <c r="E18" s="250"/>
      <c r="F18" s="250"/>
      <c r="G18" s="250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7"/>
      <c r="AA18" s="147"/>
      <c r="AB18" s="147"/>
      <c r="AC18" s="147"/>
      <c r="AD18" s="147"/>
      <c r="AE18" s="147"/>
      <c r="AF18" s="147"/>
      <c r="AG18" s="147" t="s">
        <v>144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84" t="str">
        <f>C18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18" s="147"/>
      <c r="BC18" s="147"/>
      <c r="BD18" s="147"/>
      <c r="BE18" s="147"/>
      <c r="BF18" s="147"/>
      <c r="BG18" s="147"/>
      <c r="BH18" s="147"/>
    </row>
    <row r="19" spans="1:60" outlineLevel="1" x14ac:dyDescent="0.25">
      <c r="A19" s="170">
        <v>6</v>
      </c>
      <c r="B19" s="171" t="s">
        <v>333</v>
      </c>
      <c r="C19" s="186" t="s">
        <v>334</v>
      </c>
      <c r="D19" s="172" t="s">
        <v>319</v>
      </c>
      <c r="E19" s="173">
        <v>1</v>
      </c>
      <c r="F19" s="174"/>
      <c r="G19" s="175">
        <f>ROUND(E19*F19,2)</f>
        <v>0</v>
      </c>
      <c r="H19" s="174"/>
      <c r="I19" s="175">
        <f>ROUND(E19*H19,2)</f>
        <v>0</v>
      </c>
      <c r="J19" s="174"/>
      <c r="K19" s="175">
        <f>ROUND(E19*J19,2)</f>
        <v>0</v>
      </c>
      <c r="L19" s="175">
        <v>21</v>
      </c>
      <c r="M19" s="175">
        <f>G19*(1+L19/100)</f>
        <v>0</v>
      </c>
      <c r="N19" s="173">
        <v>0</v>
      </c>
      <c r="O19" s="173">
        <f>ROUND(E19*N19,2)</f>
        <v>0</v>
      </c>
      <c r="P19" s="173">
        <v>0</v>
      </c>
      <c r="Q19" s="173">
        <f>ROUND(E19*P19,2)</f>
        <v>0</v>
      </c>
      <c r="R19" s="175"/>
      <c r="S19" s="175" t="s">
        <v>108</v>
      </c>
      <c r="T19" s="176" t="s">
        <v>225</v>
      </c>
      <c r="U19" s="157">
        <v>0</v>
      </c>
      <c r="V19" s="157">
        <f>ROUND(E19*U19,2)</f>
        <v>0</v>
      </c>
      <c r="W19" s="157"/>
      <c r="X19" s="157" t="s">
        <v>48</v>
      </c>
      <c r="Y19" s="157" t="s">
        <v>110</v>
      </c>
      <c r="Z19" s="147"/>
      <c r="AA19" s="147"/>
      <c r="AB19" s="147"/>
      <c r="AC19" s="147"/>
      <c r="AD19" s="147"/>
      <c r="AE19" s="147"/>
      <c r="AF19" s="147"/>
      <c r="AG19" s="147" t="s">
        <v>320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ht="31.2" outlineLevel="2" x14ac:dyDescent="0.25">
      <c r="A20" s="154"/>
      <c r="B20" s="155"/>
      <c r="C20" s="249" t="s">
        <v>335</v>
      </c>
      <c r="D20" s="250"/>
      <c r="E20" s="250"/>
      <c r="F20" s="250"/>
      <c r="G20" s="250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144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84" t="str">
        <f>C20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0" s="147"/>
      <c r="BC20" s="147"/>
      <c r="BD20" s="147"/>
      <c r="BE20" s="147"/>
      <c r="BF20" s="147"/>
      <c r="BG20" s="147"/>
      <c r="BH20" s="147"/>
    </row>
    <row r="21" spans="1:60" outlineLevel="1" x14ac:dyDescent="0.25">
      <c r="A21" s="170">
        <v>7</v>
      </c>
      <c r="B21" s="171" t="s">
        <v>336</v>
      </c>
      <c r="C21" s="186" t="s">
        <v>337</v>
      </c>
      <c r="D21" s="172" t="s">
        <v>319</v>
      </c>
      <c r="E21" s="173">
        <v>1</v>
      </c>
      <c r="F21" s="174"/>
      <c r="G21" s="175">
        <f>ROUND(E21*F21,2)</f>
        <v>0</v>
      </c>
      <c r="H21" s="174"/>
      <c r="I21" s="175">
        <f>ROUND(E21*H21,2)</f>
        <v>0</v>
      </c>
      <c r="J21" s="174"/>
      <c r="K21" s="175">
        <f>ROUND(E21*J21,2)</f>
        <v>0</v>
      </c>
      <c r="L21" s="175">
        <v>21</v>
      </c>
      <c r="M21" s="175">
        <f>G21*(1+L21/100)</f>
        <v>0</v>
      </c>
      <c r="N21" s="173">
        <v>0</v>
      </c>
      <c r="O21" s="173">
        <f>ROUND(E21*N21,2)</f>
        <v>0</v>
      </c>
      <c r="P21" s="173">
        <v>0</v>
      </c>
      <c r="Q21" s="173">
        <f>ROUND(E21*P21,2)</f>
        <v>0</v>
      </c>
      <c r="R21" s="175"/>
      <c r="S21" s="175" t="s">
        <v>108</v>
      </c>
      <c r="T21" s="176" t="s">
        <v>225</v>
      </c>
      <c r="U21" s="157">
        <v>0</v>
      </c>
      <c r="V21" s="157">
        <f>ROUND(E21*U21,2)</f>
        <v>0</v>
      </c>
      <c r="W21" s="157"/>
      <c r="X21" s="157" t="s">
        <v>48</v>
      </c>
      <c r="Y21" s="157" t="s">
        <v>110</v>
      </c>
      <c r="Z21" s="147"/>
      <c r="AA21" s="147"/>
      <c r="AB21" s="147"/>
      <c r="AC21" s="147"/>
      <c r="AD21" s="147"/>
      <c r="AE21" s="147"/>
      <c r="AF21" s="147"/>
      <c r="AG21" s="147" t="s">
        <v>320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ht="21" outlineLevel="2" x14ac:dyDescent="0.25">
      <c r="A22" s="154"/>
      <c r="B22" s="155"/>
      <c r="C22" s="249" t="s">
        <v>338</v>
      </c>
      <c r="D22" s="250"/>
      <c r="E22" s="250"/>
      <c r="F22" s="250"/>
      <c r="G22" s="250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144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84" t="str">
        <f>C22</f>
        <v>Náklady na vyhotovení dokumentace skutečného provedení stavby a její předání objednateli v požadované formě a požadovaném počtu.</v>
      </c>
      <c r="BB22" s="147"/>
      <c r="BC22" s="147"/>
      <c r="BD22" s="147"/>
      <c r="BE22" s="147"/>
      <c r="BF22" s="147"/>
      <c r="BG22" s="147"/>
      <c r="BH22" s="147"/>
    </row>
    <row r="23" spans="1:60" outlineLevel="1" x14ac:dyDescent="0.25">
      <c r="A23" s="170">
        <v>8</v>
      </c>
      <c r="B23" s="171" t="s">
        <v>339</v>
      </c>
      <c r="C23" s="186" t="s">
        <v>340</v>
      </c>
      <c r="D23" s="172" t="s">
        <v>319</v>
      </c>
      <c r="E23" s="173">
        <v>1</v>
      </c>
      <c r="F23" s="174"/>
      <c r="G23" s="175">
        <f>ROUND(E23*F23,2)</f>
        <v>0</v>
      </c>
      <c r="H23" s="174"/>
      <c r="I23" s="175">
        <f>ROUND(E23*H23,2)</f>
        <v>0</v>
      </c>
      <c r="J23" s="174"/>
      <c r="K23" s="175">
        <f>ROUND(E23*J23,2)</f>
        <v>0</v>
      </c>
      <c r="L23" s="175">
        <v>21</v>
      </c>
      <c r="M23" s="175">
        <f>G23*(1+L23/100)</f>
        <v>0</v>
      </c>
      <c r="N23" s="173">
        <v>0</v>
      </c>
      <c r="O23" s="173">
        <f>ROUND(E23*N23,2)</f>
        <v>0</v>
      </c>
      <c r="P23" s="173">
        <v>0</v>
      </c>
      <c r="Q23" s="173">
        <f>ROUND(E23*P23,2)</f>
        <v>0</v>
      </c>
      <c r="R23" s="175"/>
      <c r="S23" s="175" t="s">
        <v>151</v>
      </c>
      <c r="T23" s="176" t="s">
        <v>225</v>
      </c>
      <c r="U23" s="157">
        <v>0</v>
      </c>
      <c r="V23" s="157">
        <f>ROUND(E23*U23,2)</f>
        <v>0</v>
      </c>
      <c r="W23" s="157"/>
      <c r="X23" s="157" t="s">
        <v>48</v>
      </c>
      <c r="Y23" s="157" t="s">
        <v>110</v>
      </c>
      <c r="Z23" s="147"/>
      <c r="AA23" s="147"/>
      <c r="AB23" s="147"/>
      <c r="AC23" s="147"/>
      <c r="AD23" s="147"/>
      <c r="AE23" s="147"/>
      <c r="AF23" s="147"/>
      <c r="AG23" s="147" t="s">
        <v>320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ht="21" outlineLevel="2" x14ac:dyDescent="0.25">
      <c r="A24" s="154"/>
      <c r="B24" s="155"/>
      <c r="C24" s="249" t="s">
        <v>341</v>
      </c>
      <c r="D24" s="250"/>
      <c r="E24" s="250"/>
      <c r="F24" s="250"/>
      <c r="G24" s="250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144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84" t="str">
        <f>C24</f>
        <v>Náklady na provedení skutečného zaměření stavby v rozsahu nezbytném pro zápis změny do katastru nemovitostí.</v>
      </c>
      <c r="BB24" s="147"/>
      <c r="BC24" s="147"/>
      <c r="BD24" s="147"/>
      <c r="BE24" s="147"/>
      <c r="BF24" s="147"/>
      <c r="BG24" s="147"/>
      <c r="BH24" s="147"/>
    </row>
    <row r="25" spans="1:60" outlineLevel="1" x14ac:dyDescent="0.25">
      <c r="A25" s="177">
        <v>9</v>
      </c>
      <c r="B25" s="178" t="s">
        <v>342</v>
      </c>
      <c r="C25" s="189" t="s">
        <v>343</v>
      </c>
      <c r="D25" s="179" t="s">
        <v>344</v>
      </c>
      <c r="E25" s="180">
        <v>1</v>
      </c>
      <c r="F25" s="181"/>
      <c r="G25" s="182">
        <f>ROUND(E25*F25,2)</f>
        <v>0</v>
      </c>
      <c r="H25" s="181"/>
      <c r="I25" s="182">
        <f>ROUND(E25*H25,2)</f>
        <v>0</v>
      </c>
      <c r="J25" s="181"/>
      <c r="K25" s="182">
        <f>ROUND(E25*J25,2)</f>
        <v>0</v>
      </c>
      <c r="L25" s="182">
        <v>21</v>
      </c>
      <c r="M25" s="182">
        <f>G25*(1+L25/100)</f>
        <v>0</v>
      </c>
      <c r="N25" s="180">
        <v>0</v>
      </c>
      <c r="O25" s="180">
        <f>ROUND(E25*N25,2)</f>
        <v>0</v>
      </c>
      <c r="P25" s="180">
        <v>0</v>
      </c>
      <c r="Q25" s="180">
        <f>ROUND(E25*P25,2)</f>
        <v>0</v>
      </c>
      <c r="R25" s="182"/>
      <c r="S25" s="182" t="s">
        <v>151</v>
      </c>
      <c r="T25" s="183" t="s">
        <v>225</v>
      </c>
      <c r="U25" s="157">
        <v>0</v>
      </c>
      <c r="V25" s="157">
        <f>ROUND(E25*U25,2)</f>
        <v>0</v>
      </c>
      <c r="W25" s="157"/>
      <c r="X25" s="157" t="s">
        <v>48</v>
      </c>
      <c r="Y25" s="157" t="s">
        <v>110</v>
      </c>
      <c r="Z25" s="147"/>
      <c r="AA25" s="147"/>
      <c r="AB25" s="147"/>
      <c r="AC25" s="147"/>
      <c r="AD25" s="147"/>
      <c r="AE25" s="147"/>
      <c r="AF25" s="147"/>
      <c r="AG25" s="147" t="s">
        <v>320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ht="20.399999999999999" outlineLevel="1" x14ac:dyDescent="0.25">
      <c r="A26" s="170">
        <v>10</v>
      </c>
      <c r="B26" s="171" t="s">
        <v>345</v>
      </c>
      <c r="C26" s="186" t="s">
        <v>346</v>
      </c>
      <c r="D26" s="172" t="s">
        <v>224</v>
      </c>
      <c r="E26" s="173">
        <v>1</v>
      </c>
      <c r="F26" s="174"/>
      <c r="G26" s="175">
        <f>ROUND(E26*F26,2)</f>
        <v>0</v>
      </c>
      <c r="H26" s="174"/>
      <c r="I26" s="175">
        <f>ROUND(E26*H26,2)</f>
        <v>0</v>
      </c>
      <c r="J26" s="174"/>
      <c r="K26" s="175">
        <f>ROUND(E26*J26,2)</f>
        <v>0</v>
      </c>
      <c r="L26" s="175">
        <v>21</v>
      </c>
      <c r="M26" s="175">
        <f>G26*(1+L26/100)</f>
        <v>0</v>
      </c>
      <c r="N26" s="173">
        <v>0</v>
      </c>
      <c r="O26" s="173">
        <f>ROUND(E26*N26,2)</f>
        <v>0</v>
      </c>
      <c r="P26" s="173">
        <v>0</v>
      </c>
      <c r="Q26" s="173">
        <f>ROUND(E26*P26,2)</f>
        <v>0</v>
      </c>
      <c r="R26" s="175"/>
      <c r="S26" s="175" t="s">
        <v>151</v>
      </c>
      <c r="T26" s="176" t="s">
        <v>225</v>
      </c>
      <c r="U26" s="157">
        <v>0</v>
      </c>
      <c r="V26" s="157">
        <f>ROUND(E26*U26,2)</f>
        <v>0</v>
      </c>
      <c r="W26" s="157"/>
      <c r="X26" s="157" t="s">
        <v>48</v>
      </c>
      <c r="Y26" s="157" t="s">
        <v>110</v>
      </c>
      <c r="Z26" s="147"/>
      <c r="AA26" s="147"/>
      <c r="AB26" s="147"/>
      <c r="AC26" s="147"/>
      <c r="AD26" s="147"/>
      <c r="AE26" s="147"/>
      <c r="AF26" s="147"/>
      <c r="AG26" s="147" t="s">
        <v>320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x14ac:dyDescent="0.25">
      <c r="A27" s="3"/>
      <c r="B27" s="4"/>
      <c r="C27" s="190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E27">
        <v>15</v>
      </c>
      <c r="AF27">
        <v>21</v>
      </c>
      <c r="AG27" t="s">
        <v>89</v>
      </c>
    </row>
    <row r="28" spans="1:60" x14ac:dyDescent="0.25">
      <c r="A28" s="150"/>
      <c r="B28" s="151" t="s">
        <v>31</v>
      </c>
      <c r="C28" s="191"/>
      <c r="D28" s="152"/>
      <c r="E28" s="153"/>
      <c r="F28" s="153"/>
      <c r="G28" s="169">
        <f>G8+G13</f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AE28">
        <f>SUMIF(L7:L26,AE27,G7:G26)</f>
        <v>0</v>
      </c>
      <c r="AF28">
        <f>SUMIF(L7:L26,AF27,G7:G26)</f>
        <v>0</v>
      </c>
      <c r="AG28" t="s">
        <v>313</v>
      </c>
    </row>
    <row r="29" spans="1:60" x14ac:dyDescent="0.25">
      <c r="A29" s="3"/>
      <c r="B29" s="4"/>
      <c r="C29" s="190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60" x14ac:dyDescent="0.25">
      <c r="A30" s="3"/>
      <c r="B30" s="4"/>
      <c r="C30" s="190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60" x14ac:dyDescent="0.25">
      <c r="A31" s="258" t="s">
        <v>314</v>
      </c>
      <c r="B31" s="258"/>
      <c r="C31" s="259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60" x14ac:dyDescent="0.25">
      <c r="A32" s="260"/>
      <c r="B32" s="261"/>
      <c r="C32" s="262"/>
      <c r="D32" s="261"/>
      <c r="E32" s="261"/>
      <c r="F32" s="261"/>
      <c r="G32" s="26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AG32" t="s">
        <v>315</v>
      </c>
    </row>
    <row r="33" spans="1:33" x14ac:dyDescent="0.25">
      <c r="A33" s="264"/>
      <c r="B33" s="265"/>
      <c r="C33" s="266"/>
      <c r="D33" s="265"/>
      <c r="E33" s="265"/>
      <c r="F33" s="265"/>
      <c r="G33" s="267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33" x14ac:dyDescent="0.25">
      <c r="A34" s="264"/>
      <c r="B34" s="265"/>
      <c r="C34" s="266"/>
      <c r="D34" s="265"/>
      <c r="E34" s="265"/>
      <c r="F34" s="265"/>
      <c r="G34" s="267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33" x14ac:dyDescent="0.25">
      <c r="A35" s="264"/>
      <c r="B35" s="265"/>
      <c r="C35" s="266"/>
      <c r="D35" s="265"/>
      <c r="E35" s="265"/>
      <c r="F35" s="265"/>
      <c r="G35" s="267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33" x14ac:dyDescent="0.25">
      <c r="A36" s="268"/>
      <c r="B36" s="269"/>
      <c r="C36" s="270"/>
      <c r="D36" s="269"/>
      <c r="E36" s="269"/>
      <c r="F36" s="269"/>
      <c r="G36" s="27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33" x14ac:dyDescent="0.25">
      <c r="A37" s="3"/>
      <c r="B37" s="4"/>
      <c r="C37" s="190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33" x14ac:dyDescent="0.25">
      <c r="C38" s="192"/>
      <c r="D38" s="10"/>
      <c r="AG38" t="s">
        <v>316</v>
      </c>
    </row>
    <row r="39" spans="1:33" x14ac:dyDescent="0.25">
      <c r="D39" s="10"/>
    </row>
    <row r="40" spans="1:33" x14ac:dyDescent="0.25">
      <c r="D40" s="10"/>
    </row>
    <row r="41" spans="1:33" x14ac:dyDescent="0.25">
      <c r="D41" s="10"/>
    </row>
    <row r="42" spans="1:33" x14ac:dyDescent="0.25">
      <c r="D42" s="10"/>
    </row>
    <row r="43" spans="1:33" x14ac:dyDescent="0.25">
      <c r="D43" s="10"/>
    </row>
    <row r="44" spans="1:33" x14ac:dyDescent="0.25">
      <c r="D44" s="10"/>
    </row>
    <row r="45" spans="1:33" x14ac:dyDescent="0.25">
      <c r="D45" s="10"/>
    </row>
    <row r="46" spans="1:33" x14ac:dyDescent="0.25">
      <c r="D46" s="10"/>
    </row>
    <row r="47" spans="1:33" x14ac:dyDescent="0.25">
      <c r="D47" s="10"/>
    </row>
    <row r="48" spans="1:33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13">
    <mergeCell ref="A31:C31"/>
    <mergeCell ref="A32:G36"/>
    <mergeCell ref="C10:G10"/>
    <mergeCell ref="C12:G12"/>
    <mergeCell ref="C16:G16"/>
    <mergeCell ref="C18:G18"/>
    <mergeCell ref="C20:G20"/>
    <mergeCell ref="C22:G22"/>
    <mergeCell ref="C24:G24"/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horizontalDpi="4294967294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SO 101 1 Pol</vt:lpstr>
      <vt:lpstr>SO 101 VRN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101 1 Pol'!Názvy_tisku</vt:lpstr>
      <vt:lpstr>'SO 101 VRN Pol'!Názvy_tisku</vt:lpstr>
      <vt:lpstr>oadresa</vt:lpstr>
      <vt:lpstr>Stavba!Objednatel</vt:lpstr>
      <vt:lpstr>Stavba!Objekt</vt:lpstr>
      <vt:lpstr>'SO 101 1 Pol'!Oblast_tisku</vt:lpstr>
      <vt:lpstr>'SO 101 VRN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Gabka</dc:creator>
  <cp:lastModifiedBy>Gabka</cp:lastModifiedBy>
  <cp:lastPrinted>2019-03-19T12:27:02Z</cp:lastPrinted>
  <dcterms:created xsi:type="dcterms:W3CDTF">2009-04-08T07:15:50Z</dcterms:created>
  <dcterms:modified xsi:type="dcterms:W3CDTF">2023-03-14T12:00:26Z</dcterms:modified>
</cp:coreProperties>
</file>