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client\C\dokumenty\dokumenty\word\2025\OBCE\Hrádek\MK 2025\PODKLADY PRO VZ\"/>
    </mc:Choice>
  </mc:AlternateContent>
  <bookViews>
    <workbookView xWindow="0" yWindow="0" windowWidth="28800" windowHeight="12300"/>
  </bookViews>
  <sheets>
    <sheet name="Rekapitulace stavby" sheetId="1" r:id="rId1"/>
    <sheet name="SO 01 - MK Filipka" sheetId="2" r:id="rId2"/>
    <sheet name="SO 02 - MK Adolf" sheetId="3" r:id="rId3"/>
    <sheet name="SO 03 - MK u starosty točna" sheetId="4" r:id="rId4"/>
    <sheet name="SO 04 - Oprava MK od chat..." sheetId="5" r:id="rId5"/>
    <sheet name="SO 05 - MK 3. Svytý Izido..." sheetId="6" r:id="rId6"/>
    <sheet name="Pokyny pro vyplnění" sheetId="7" r:id="rId7"/>
  </sheets>
  <definedNames>
    <definedName name="_xlnm._FilterDatabase" localSheetId="1" hidden="1">'SO 01 - MK Filipka'!$C$86:$K$133</definedName>
    <definedName name="_xlnm._FilterDatabase" localSheetId="2" hidden="1">'SO 02 - MK Adolf'!$C$85:$K$121</definedName>
    <definedName name="_xlnm._FilterDatabase" localSheetId="3" hidden="1">'SO 03 - MK u starosty točna'!$C$85:$K$123</definedName>
    <definedName name="_xlnm._FilterDatabase" localSheetId="4" hidden="1">'SO 04 - Oprava MK od chat...'!$C$85:$K$104</definedName>
    <definedName name="_xlnm._FilterDatabase" localSheetId="5" hidden="1">'SO 05 - MK 3. Svytý Izido...'!$C$87:$K$134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1">'SO 01 - MK Filipka'!$C$4:$J$39,'SO 01 - MK Filipka'!$C$45:$J$68,'SO 01 - MK Filipka'!$C$74:$K$133</definedName>
    <definedName name="_xlnm.Print_Area" localSheetId="2">'SO 02 - MK Adolf'!$C$4:$J$39,'SO 02 - MK Adolf'!$C$45:$J$67,'SO 02 - MK Adolf'!$C$73:$K$121</definedName>
    <definedName name="_xlnm.Print_Area" localSheetId="3">'SO 03 - MK u starosty točna'!$C$4:$J$39,'SO 03 - MK u starosty točna'!$C$45:$J$67,'SO 03 - MK u starosty točna'!$C$73:$K$123</definedName>
    <definedName name="_xlnm.Print_Area" localSheetId="4">'SO 04 - Oprava MK od chat...'!$C$4:$J$39,'SO 04 - Oprava MK od chat...'!$C$45:$J$67,'SO 04 - Oprava MK od chat...'!$C$73:$K$104</definedName>
    <definedName name="_xlnm.Print_Area" localSheetId="5">'SO 05 - MK 3. Svytý Izido...'!$C$4:$J$39,'SO 05 - MK 3. Svytý Izido...'!$C$45:$J$69,'SO 05 - MK 3. Svytý Izido...'!$C$75:$K$134</definedName>
    <definedName name="_xlnm.Print_Titles" localSheetId="0">'Rekapitulace stavby'!$52:$52</definedName>
    <definedName name="_xlnm.Print_Titles" localSheetId="1">'SO 01 - MK Filipka'!$86:$86</definedName>
    <definedName name="_xlnm.Print_Titles" localSheetId="2">'SO 02 - MK Adolf'!$85:$85</definedName>
    <definedName name="_xlnm.Print_Titles" localSheetId="3">'SO 03 - MK u starosty točna'!$85:$85</definedName>
    <definedName name="_xlnm.Print_Titles" localSheetId="4">'SO 04 - Oprava MK od chat...'!$85:$85</definedName>
    <definedName name="_xlnm.Print_Titles" localSheetId="5">'SO 05 - MK 3. Svytý Izido...'!$87:$87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/>
  <c r="BI133" i="6"/>
  <c r="BH133" i="6"/>
  <c r="BG133" i="6"/>
  <c r="BF133" i="6"/>
  <c r="T133" i="6"/>
  <c r="T132" i="6"/>
  <c r="T131" i="6" s="1"/>
  <c r="R133" i="6"/>
  <c r="R132" i="6"/>
  <c r="R131" i="6"/>
  <c r="P133" i="6"/>
  <c r="P132" i="6" s="1"/>
  <c r="P131" i="6" s="1"/>
  <c r="BI129" i="6"/>
  <c r="BH129" i="6"/>
  <c r="BG129" i="6"/>
  <c r="BF129" i="6"/>
  <c r="T129" i="6"/>
  <c r="T128" i="6"/>
  <c r="R129" i="6"/>
  <c r="R128" i="6" s="1"/>
  <c r="P129" i="6"/>
  <c r="P128" i="6" s="1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1" i="6"/>
  <c r="BH91" i="6"/>
  <c r="BG91" i="6"/>
  <c r="BF91" i="6"/>
  <c r="T91" i="6"/>
  <c r="T90" i="6"/>
  <c r="R91" i="6"/>
  <c r="R90" i="6"/>
  <c r="P91" i="6"/>
  <c r="P90" i="6"/>
  <c r="F84" i="6"/>
  <c r="F82" i="6"/>
  <c r="E80" i="6"/>
  <c r="F54" i="6"/>
  <c r="F52" i="6"/>
  <c r="E50" i="6"/>
  <c r="J24" i="6"/>
  <c r="E24" i="6"/>
  <c r="J55" i="6"/>
  <c r="J23" i="6"/>
  <c r="J21" i="6"/>
  <c r="E21" i="6"/>
  <c r="J84" i="6" s="1"/>
  <c r="J20" i="6"/>
  <c r="J18" i="6"/>
  <c r="E18" i="6"/>
  <c r="F55" i="6"/>
  <c r="J17" i="6"/>
  <c r="J12" i="6"/>
  <c r="J82" i="6"/>
  <c r="E7" i="6"/>
  <c r="E48" i="6" s="1"/>
  <c r="J37" i="5"/>
  <c r="J36" i="5"/>
  <c r="AY58" i="1"/>
  <c r="J35" i="5"/>
  <c r="AX58" i="1"/>
  <c r="BI103" i="5"/>
  <c r="BH103" i="5"/>
  <c r="BG103" i="5"/>
  <c r="BF103" i="5"/>
  <c r="T103" i="5"/>
  <c r="T102" i="5"/>
  <c r="T101" i="5" s="1"/>
  <c r="R103" i="5"/>
  <c r="R102" i="5"/>
  <c r="R101" i="5" s="1"/>
  <c r="P103" i="5"/>
  <c r="P102" i="5" s="1"/>
  <c r="P101" i="5" s="1"/>
  <c r="BI99" i="5"/>
  <c r="BH99" i="5"/>
  <c r="BG99" i="5"/>
  <c r="BF99" i="5"/>
  <c r="T99" i="5"/>
  <c r="T98" i="5" s="1"/>
  <c r="R99" i="5"/>
  <c r="R98" i="5"/>
  <c r="P99" i="5"/>
  <c r="P98" i="5" s="1"/>
  <c r="BI96" i="5"/>
  <c r="BH96" i="5"/>
  <c r="BG96" i="5"/>
  <c r="BF96" i="5"/>
  <c r="T96" i="5"/>
  <c r="T95" i="5"/>
  <c r="T94" i="5"/>
  <c r="R96" i="5"/>
  <c r="R95" i="5"/>
  <c r="R94" i="5"/>
  <c r="P96" i="5"/>
  <c r="P95" i="5" s="1"/>
  <c r="P94" i="5" s="1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F82" i="5"/>
  <c r="F80" i="5"/>
  <c r="E78" i="5"/>
  <c r="F54" i="5"/>
  <c r="F52" i="5"/>
  <c r="E50" i="5"/>
  <c r="J24" i="5"/>
  <c r="E24" i="5"/>
  <c r="J55" i="5" s="1"/>
  <c r="J23" i="5"/>
  <c r="J21" i="5"/>
  <c r="E21" i="5"/>
  <c r="J54" i="5"/>
  <c r="J20" i="5"/>
  <c r="J18" i="5"/>
  <c r="E18" i="5"/>
  <c r="F83" i="5" s="1"/>
  <c r="J17" i="5"/>
  <c r="J12" i="5"/>
  <c r="J80" i="5"/>
  <c r="E7" i="5"/>
  <c r="E76" i="5" s="1"/>
  <c r="J37" i="4"/>
  <c r="J36" i="4"/>
  <c r="AY57" i="1" s="1"/>
  <c r="J35" i="4"/>
  <c r="AX57" i="1"/>
  <c r="BI122" i="4"/>
  <c r="BH122" i="4"/>
  <c r="BG122" i="4"/>
  <c r="BF122" i="4"/>
  <c r="T122" i="4"/>
  <c r="T121" i="4" s="1"/>
  <c r="T120" i="4" s="1"/>
  <c r="R122" i="4"/>
  <c r="R121" i="4"/>
  <c r="R120" i="4"/>
  <c r="P122" i="4"/>
  <c r="P121" i="4"/>
  <c r="P120" i="4"/>
  <c r="BI118" i="4"/>
  <c r="BH118" i="4"/>
  <c r="BG118" i="4"/>
  <c r="BF118" i="4"/>
  <c r="T118" i="4"/>
  <c r="T117" i="4" s="1"/>
  <c r="R118" i="4"/>
  <c r="R117" i="4"/>
  <c r="P118" i="4"/>
  <c r="P117" i="4"/>
  <c r="BI115" i="4"/>
  <c r="BH115" i="4"/>
  <c r="BG115" i="4"/>
  <c r="BF115" i="4"/>
  <c r="T115" i="4"/>
  <c r="R115" i="4"/>
  <c r="P115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89" i="4"/>
  <c r="BH89" i="4"/>
  <c r="BG89" i="4"/>
  <c r="BF89" i="4"/>
  <c r="T89" i="4"/>
  <c r="T88" i="4"/>
  <c r="R89" i="4"/>
  <c r="R88" i="4"/>
  <c r="P89" i="4"/>
  <c r="P88" i="4" s="1"/>
  <c r="F82" i="4"/>
  <c r="F80" i="4"/>
  <c r="E78" i="4"/>
  <c r="F54" i="4"/>
  <c r="F52" i="4"/>
  <c r="E50" i="4"/>
  <c r="J24" i="4"/>
  <c r="E24" i="4"/>
  <c r="J83" i="4" s="1"/>
  <c r="J23" i="4"/>
  <c r="J21" i="4"/>
  <c r="E21" i="4"/>
  <c r="J82" i="4" s="1"/>
  <c r="J20" i="4"/>
  <c r="J18" i="4"/>
  <c r="E18" i="4"/>
  <c r="F55" i="4" s="1"/>
  <c r="J17" i="4"/>
  <c r="J12" i="4"/>
  <c r="J80" i="4"/>
  <c r="E7" i="4"/>
  <c r="E48" i="4"/>
  <c r="J37" i="3"/>
  <c r="J36" i="3"/>
  <c r="AY56" i="1" s="1"/>
  <c r="J35" i="3"/>
  <c r="AX56" i="1"/>
  <c r="BI120" i="3"/>
  <c r="BH120" i="3"/>
  <c r="BG120" i="3"/>
  <c r="BF120" i="3"/>
  <c r="T120" i="3"/>
  <c r="T119" i="3" s="1"/>
  <c r="T118" i="3" s="1"/>
  <c r="R120" i="3"/>
  <c r="R119" i="3"/>
  <c r="R118" i="3" s="1"/>
  <c r="P120" i="3"/>
  <c r="P119" i="3"/>
  <c r="P118" i="3" s="1"/>
  <c r="BI116" i="3"/>
  <c r="BH116" i="3"/>
  <c r="BG116" i="3"/>
  <c r="BF116" i="3"/>
  <c r="T116" i="3"/>
  <c r="T115" i="3"/>
  <c r="R116" i="3"/>
  <c r="R115" i="3" s="1"/>
  <c r="P116" i="3"/>
  <c r="P115" i="3" s="1"/>
  <c r="BI113" i="3"/>
  <c r="BH113" i="3"/>
  <c r="BG113" i="3"/>
  <c r="BF113" i="3"/>
  <c r="T113" i="3"/>
  <c r="R113" i="3"/>
  <c r="P113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89" i="3"/>
  <c r="BH89" i="3"/>
  <c r="BG89" i="3"/>
  <c r="BF89" i="3"/>
  <c r="T89" i="3"/>
  <c r="T88" i="3"/>
  <c r="R89" i="3"/>
  <c r="R88" i="3" s="1"/>
  <c r="P89" i="3"/>
  <c r="P88" i="3" s="1"/>
  <c r="F82" i="3"/>
  <c r="F80" i="3"/>
  <c r="E78" i="3"/>
  <c r="F54" i="3"/>
  <c r="F52" i="3"/>
  <c r="E50" i="3"/>
  <c r="J24" i="3"/>
  <c r="E24" i="3"/>
  <c r="J55" i="3"/>
  <c r="J23" i="3"/>
  <c r="J21" i="3"/>
  <c r="E21" i="3"/>
  <c r="J82" i="3"/>
  <c r="J20" i="3"/>
  <c r="J18" i="3"/>
  <c r="E18" i="3"/>
  <c r="F83" i="3"/>
  <c r="J17" i="3"/>
  <c r="J12" i="3"/>
  <c r="J80" i="3"/>
  <c r="E7" i="3"/>
  <c r="E48" i="3" s="1"/>
  <c r="J37" i="2"/>
  <c r="J36" i="2"/>
  <c r="AY55" i="1"/>
  <c r="J35" i="2"/>
  <c r="AX55" i="1" s="1"/>
  <c r="BI132" i="2"/>
  <c r="BH132" i="2"/>
  <c r="BG132" i="2"/>
  <c r="BF132" i="2"/>
  <c r="T132" i="2"/>
  <c r="T131" i="2"/>
  <c r="T130" i="2"/>
  <c r="R132" i="2"/>
  <c r="R131" i="2"/>
  <c r="R130" i="2"/>
  <c r="P132" i="2"/>
  <c r="P131" i="2" s="1"/>
  <c r="P130" i="2" s="1"/>
  <c r="BI128" i="2"/>
  <c r="BH128" i="2"/>
  <c r="BG128" i="2"/>
  <c r="BF128" i="2"/>
  <c r="T128" i="2"/>
  <c r="T127" i="2" s="1"/>
  <c r="R128" i="2"/>
  <c r="R127" i="2"/>
  <c r="P128" i="2"/>
  <c r="P127" i="2"/>
  <c r="BI125" i="2"/>
  <c r="BH125" i="2"/>
  <c r="BG125" i="2"/>
  <c r="BF125" i="2"/>
  <c r="T125" i="2"/>
  <c r="R125" i="2"/>
  <c r="P125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T113" i="2"/>
  <c r="R114" i="2"/>
  <c r="R113" i="2" s="1"/>
  <c r="P114" i="2"/>
  <c r="P113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BI94" i="2"/>
  <c r="F37" i="2" s="1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F83" i="2"/>
  <c r="F81" i="2"/>
  <c r="E79" i="2"/>
  <c r="F54" i="2"/>
  <c r="F52" i="2"/>
  <c r="E50" i="2"/>
  <c r="J24" i="2"/>
  <c r="E24" i="2"/>
  <c r="J55" i="2" s="1"/>
  <c r="J23" i="2"/>
  <c r="J21" i="2"/>
  <c r="E21" i="2"/>
  <c r="J83" i="2"/>
  <c r="J20" i="2"/>
  <c r="J18" i="2"/>
  <c r="E18" i="2"/>
  <c r="F55" i="2" s="1"/>
  <c r="J17" i="2"/>
  <c r="J12" i="2"/>
  <c r="J81" i="2"/>
  <c r="E7" i="2"/>
  <c r="E48" i="2" s="1"/>
  <c r="L50" i="1"/>
  <c r="AM50" i="1"/>
  <c r="AM49" i="1"/>
  <c r="L49" i="1"/>
  <c r="AM47" i="1"/>
  <c r="L47" i="1"/>
  <c r="L45" i="1"/>
  <c r="L44" i="1"/>
  <c r="BK132" i="2"/>
  <c r="J116" i="3"/>
  <c r="BK122" i="4"/>
  <c r="BK109" i="4"/>
  <c r="BK121" i="2"/>
  <c r="J98" i="3"/>
  <c r="J94" i="4"/>
  <c r="J129" i="6"/>
  <c r="J118" i="6"/>
  <c r="BK111" i="2"/>
  <c r="BK117" i="2"/>
  <c r="J100" i="6"/>
  <c r="J119" i="2"/>
  <c r="BK96" i="2"/>
  <c r="BK94" i="3"/>
  <c r="J92" i="3"/>
  <c r="BK107" i="4"/>
  <c r="J96" i="5"/>
  <c r="J90" i="5"/>
  <c r="J120" i="6"/>
  <c r="BK100" i="6"/>
  <c r="J110" i="6"/>
  <c r="J94" i="2"/>
  <c r="J105" i="2"/>
  <c r="BK115" i="4"/>
  <c r="BK102" i="4"/>
  <c r="BK129" i="6"/>
  <c r="BK114" i="6"/>
  <c r="BK98" i="6"/>
  <c r="J98" i="6"/>
  <c r="J124" i="6"/>
  <c r="J91" i="6"/>
  <c r="BK108" i="6"/>
  <c r="BK119" i="2"/>
  <c r="BK94" i="2"/>
  <c r="J100" i="3"/>
  <c r="J89" i="3"/>
  <c r="BK111" i="4"/>
  <c r="AS54" i="1"/>
  <c r="J109" i="2"/>
  <c r="BK116" i="3"/>
  <c r="BK98" i="3"/>
  <c r="BK96" i="3"/>
  <c r="J109" i="4"/>
  <c r="J104" i="4"/>
  <c r="BK96" i="5"/>
  <c r="J108" i="6"/>
  <c r="J107" i="3"/>
  <c r="BK105" i="2"/>
  <c r="BK89" i="4"/>
  <c r="J90" i="2"/>
  <c r="BK103" i="6"/>
  <c r="BK114" i="2"/>
  <c r="J105" i="3"/>
  <c r="BK104" i="4"/>
  <c r="J126" i="6"/>
  <c r="J132" i="2"/>
  <c r="BK96" i="4"/>
  <c r="J114" i="6"/>
  <c r="J112" i="6"/>
  <c r="BK102" i="3"/>
  <c r="BK103" i="2"/>
  <c r="BK89" i="3"/>
  <c r="BK92" i="4"/>
  <c r="J89" i="5"/>
  <c r="BK118" i="4"/>
  <c r="J103" i="2"/>
  <c r="BK109" i="2"/>
  <c r="BK113" i="3"/>
  <c r="J89" i="4"/>
  <c r="BK116" i="6"/>
  <c r="J103" i="6"/>
  <c r="J109" i="3"/>
  <c r="BK99" i="5"/>
  <c r="J122" i="4"/>
  <c r="BK96" i="6"/>
  <c r="J101" i="2"/>
  <c r="J92" i="4"/>
  <c r="BK100" i="4"/>
  <c r="J92" i="5"/>
  <c r="BK92" i="3"/>
  <c r="J102" i="3"/>
  <c r="BK118" i="6"/>
  <c r="J107" i="2"/>
  <c r="J111" i="2"/>
  <c r="J94" i="3"/>
  <c r="J115" i="4"/>
  <c r="BK103" i="5"/>
  <c r="BK109" i="3"/>
  <c r="J133" i="6"/>
  <c r="J121" i="2"/>
  <c r="BK128" i="2"/>
  <c r="BK105" i="3"/>
  <c r="J118" i="4"/>
  <c r="BK124" i="6"/>
  <c r="BK106" i="6"/>
  <c r="J120" i="3"/>
  <c r="BK101" i="2"/>
  <c r="J113" i="3"/>
  <c r="J98" i="2"/>
  <c r="J107" i="4"/>
  <c r="J103" i="5"/>
  <c r="BK110" i="6"/>
  <c r="J96" i="3"/>
  <c r="BK98" i="4"/>
  <c r="BK90" i="5"/>
  <c r="BK94" i="6"/>
  <c r="BK112" i="6"/>
  <c r="BK90" i="2"/>
  <c r="J94" i="6"/>
  <c r="J96" i="2"/>
  <c r="J92" i="2"/>
  <c r="J128" i="2"/>
  <c r="BK120" i="3"/>
  <c r="BK100" i="3"/>
  <c r="J98" i="4"/>
  <c r="BK94" i="4"/>
  <c r="BK89" i="5"/>
  <c r="BK91" i="6"/>
  <c r="BK133" i="6"/>
  <c r="BK98" i="2"/>
  <c r="J125" i="2"/>
  <c r="J102" i="4"/>
  <c r="BK92" i="5"/>
  <c r="J106" i="6"/>
  <c r="J96" i="6"/>
  <c r="BK120" i="6"/>
  <c r="J116" i="6"/>
  <c r="BK126" i="6"/>
  <c r="BK92" i="2"/>
  <c r="J117" i="2"/>
  <c r="BK107" i="2"/>
  <c r="J111" i="4"/>
  <c r="J114" i="2"/>
  <c r="BK125" i="2"/>
  <c r="BK107" i="3"/>
  <c r="J96" i="4"/>
  <c r="J100" i="4"/>
  <c r="J99" i="5"/>
  <c r="P100" i="2" l="1"/>
  <c r="BK116" i="2"/>
  <c r="J116" i="2"/>
  <c r="J64" i="2"/>
  <c r="R89" i="2"/>
  <c r="P116" i="2"/>
  <c r="T91" i="3"/>
  <c r="T106" i="4"/>
  <c r="R104" i="3"/>
  <c r="R91" i="4"/>
  <c r="P104" i="3"/>
  <c r="BK106" i="4"/>
  <c r="J106" i="4"/>
  <c r="J63" i="4" s="1"/>
  <c r="T88" i="5"/>
  <c r="T87" i="5"/>
  <c r="T86" i="5" s="1"/>
  <c r="BK89" i="2"/>
  <c r="J89" i="2"/>
  <c r="J61" i="2"/>
  <c r="R100" i="2"/>
  <c r="P91" i="3"/>
  <c r="T91" i="4"/>
  <c r="T87" i="4"/>
  <c r="T86" i="4" s="1"/>
  <c r="BK88" i="5"/>
  <c r="J88" i="5"/>
  <c r="J61" i="5"/>
  <c r="P93" i="6"/>
  <c r="P89" i="2"/>
  <c r="P88" i="2"/>
  <c r="P87" i="2"/>
  <c r="AU55" i="1" s="1"/>
  <c r="T89" i="2"/>
  <c r="R116" i="2"/>
  <c r="BK91" i="3"/>
  <c r="J91" i="3"/>
  <c r="J62" i="3" s="1"/>
  <c r="R91" i="3"/>
  <c r="T104" i="3"/>
  <c r="P91" i="4"/>
  <c r="R106" i="4"/>
  <c r="R88" i="5"/>
  <c r="R87" i="5"/>
  <c r="R86" i="5"/>
  <c r="BK93" i="6"/>
  <c r="J93" i="6"/>
  <c r="J62" i="6"/>
  <c r="T93" i="6"/>
  <c r="P105" i="6"/>
  <c r="P102" i="6"/>
  <c r="BK115" i="6"/>
  <c r="J115" i="6"/>
  <c r="J65" i="6" s="1"/>
  <c r="P115" i="6"/>
  <c r="T100" i="2"/>
  <c r="BK104" i="3"/>
  <c r="J104" i="3" s="1"/>
  <c r="J63" i="3" s="1"/>
  <c r="BK91" i="4"/>
  <c r="J91" i="4"/>
  <c r="J62" i="4" s="1"/>
  <c r="P106" i="4"/>
  <c r="R93" i="6"/>
  <c r="BK105" i="6"/>
  <c r="J105" i="6" s="1"/>
  <c r="J64" i="6" s="1"/>
  <c r="R105" i="6"/>
  <c r="R102" i="6"/>
  <c r="R115" i="6"/>
  <c r="BK100" i="2"/>
  <c r="J100" i="2"/>
  <c r="J62" i="2" s="1"/>
  <c r="T116" i="2"/>
  <c r="P88" i="5"/>
  <c r="P87" i="5"/>
  <c r="P86" i="5"/>
  <c r="AU58" i="1" s="1"/>
  <c r="T105" i="6"/>
  <c r="T102" i="6"/>
  <c r="T115" i="6"/>
  <c r="BK95" i="5"/>
  <c r="BK94" i="5"/>
  <c r="J94" i="5"/>
  <c r="J62" i="5"/>
  <c r="BK119" i="3"/>
  <c r="J119" i="3" s="1"/>
  <c r="J66" i="3" s="1"/>
  <c r="BK118" i="3"/>
  <c r="J118" i="3"/>
  <c r="J65" i="3" s="1"/>
  <c r="BK102" i="5"/>
  <c r="BK101" i="5"/>
  <c r="J101" i="5"/>
  <c r="J65" i="5"/>
  <c r="BK102" i="6"/>
  <c r="J102" i="6"/>
  <c r="J63" i="6"/>
  <c r="BK113" i="2"/>
  <c r="J113" i="2" s="1"/>
  <c r="J63" i="2" s="1"/>
  <c r="BK127" i="2"/>
  <c r="J127" i="2"/>
  <c r="J65" i="2" s="1"/>
  <c r="BK131" i="2"/>
  <c r="J131" i="2"/>
  <c r="J67" i="2" s="1"/>
  <c r="BK88" i="3"/>
  <c r="J88" i="3"/>
  <c r="J61" i="3"/>
  <c r="BK88" i="4"/>
  <c r="BK87" i="4" s="1"/>
  <c r="J87" i="4" s="1"/>
  <c r="J60" i="4" s="1"/>
  <c r="BK121" i="4"/>
  <c r="BK120" i="4" s="1"/>
  <c r="J120" i="4" s="1"/>
  <c r="J65" i="4" s="1"/>
  <c r="BK98" i="5"/>
  <c r="J98" i="5"/>
  <c r="J64" i="5" s="1"/>
  <c r="BK90" i="6"/>
  <c r="J90" i="6"/>
  <c r="J61" i="6" s="1"/>
  <c r="BK115" i="3"/>
  <c r="J115" i="3"/>
  <c r="J64" i="3"/>
  <c r="BK117" i="4"/>
  <c r="J117" i="4" s="1"/>
  <c r="J64" i="4" s="1"/>
  <c r="BK128" i="6"/>
  <c r="J128" i="6" s="1"/>
  <c r="J66" i="6" s="1"/>
  <c r="BK132" i="6"/>
  <c r="J132" i="6"/>
  <c r="J68" i="6"/>
  <c r="J102" i="5"/>
  <c r="J66" i="5"/>
  <c r="J52" i="6"/>
  <c r="BE91" i="6"/>
  <c r="BE124" i="6"/>
  <c r="E78" i="6"/>
  <c r="J54" i="6"/>
  <c r="F85" i="6"/>
  <c r="J85" i="6"/>
  <c r="BE98" i="6"/>
  <c r="BE100" i="6"/>
  <c r="BE106" i="6"/>
  <c r="BE108" i="6"/>
  <c r="BE120" i="6"/>
  <c r="BE126" i="6"/>
  <c r="BE129" i="6"/>
  <c r="BE94" i="6"/>
  <c r="BE116" i="6"/>
  <c r="BE118" i="6"/>
  <c r="BE133" i="6"/>
  <c r="BE96" i="6"/>
  <c r="BE103" i="6"/>
  <c r="BE110" i="6"/>
  <c r="BE112" i="6"/>
  <c r="BE114" i="6"/>
  <c r="E48" i="5"/>
  <c r="J82" i="5"/>
  <c r="BE92" i="5"/>
  <c r="F55" i="5"/>
  <c r="J52" i="5"/>
  <c r="J83" i="5"/>
  <c r="J121" i="4"/>
  <c r="J66" i="4" s="1"/>
  <c r="BE89" i="5"/>
  <c r="BE90" i="5"/>
  <c r="BE103" i="5"/>
  <c r="BE96" i="5"/>
  <c r="BE99" i="5"/>
  <c r="J55" i="4"/>
  <c r="BE100" i="4"/>
  <c r="BE107" i="4"/>
  <c r="BE111" i="4"/>
  <c r="BE118" i="4"/>
  <c r="J52" i="4"/>
  <c r="E76" i="4"/>
  <c r="F83" i="4"/>
  <c r="BE98" i="4"/>
  <c r="BE102" i="4"/>
  <c r="BE109" i="4"/>
  <c r="J54" i="4"/>
  <c r="BE89" i="4"/>
  <c r="BE94" i="4"/>
  <c r="BE115" i="4"/>
  <c r="BE96" i="4"/>
  <c r="BE104" i="4"/>
  <c r="BE92" i="4"/>
  <c r="BE122" i="4"/>
  <c r="F55" i="3"/>
  <c r="BE92" i="3"/>
  <c r="BE94" i="3"/>
  <c r="BK88" i="2"/>
  <c r="J88" i="2"/>
  <c r="J60" i="2" s="1"/>
  <c r="J54" i="3"/>
  <c r="E76" i="3"/>
  <c r="J83" i="3"/>
  <c r="BE89" i="3"/>
  <c r="BE96" i="3"/>
  <c r="BE102" i="3"/>
  <c r="BE116" i="3"/>
  <c r="BE120" i="3"/>
  <c r="J52" i="3"/>
  <c r="BE109" i="3"/>
  <c r="BE113" i="3"/>
  <c r="BE105" i="3"/>
  <c r="BE107" i="3"/>
  <c r="BE98" i="3"/>
  <c r="BE100" i="3"/>
  <c r="BE107" i="2"/>
  <c r="BE114" i="2"/>
  <c r="BE121" i="2"/>
  <c r="E77" i="2"/>
  <c r="F84" i="2"/>
  <c r="BE92" i="2"/>
  <c r="BE98" i="2"/>
  <c r="J52" i="2"/>
  <c r="BE101" i="2"/>
  <c r="BE103" i="2"/>
  <c r="BE109" i="2"/>
  <c r="BE125" i="2"/>
  <c r="BE132" i="2"/>
  <c r="J54" i="2"/>
  <c r="J84" i="2"/>
  <c r="BE111" i="2"/>
  <c r="BE119" i="2"/>
  <c r="BE128" i="2"/>
  <c r="BE90" i="2"/>
  <c r="BE94" i="2"/>
  <c r="BE96" i="2"/>
  <c r="BE105" i="2"/>
  <c r="BE117" i="2"/>
  <c r="BD55" i="1"/>
  <c r="J34" i="4"/>
  <c r="AW57" i="1" s="1"/>
  <c r="J34" i="5"/>
  <c r="AW58" i="1"/>
  <c r="J34" i="3"/>
  <c r="AW56" i="1" s="1"/>
  <c r="F36" i="6"/>
  <c r="BC59" i="1"/>
  <c r="F36" i="2"/>
  <c r="BC55" i="1" s="1"/>
  <c r="F37" i="3"/>
  <c r="BD56" i="1"/>
  <c r="F36" i="5"/>
  <c r="BC58" i="1" s="1"/>
  <c r="F35" i="4"/>
  <c r="BB57" i="1"/>
  <c r="J34" i="6"/>
  <c r="AW59" i="1" s="1"/>
  <c r="F34" i="3"/>
  <c r="BA56" i="1"/>
  <c r="F37" i="5"/>
  <c r="BD58" i="1" s="1"/>
  <c r="F34" i="2"/>
  <c r="BA55" i="1"/>
  <c r="F37" i="6"/>
  <c r="BD59" i="1" s="1"/>
  <c r="F34" i="6"/>
  <c r="BA59" i="1"/>
  <c r="F35" i="6"/>
  <c r="BB59" i="1" s="1"/>
  <c r="F36" i="3"/>
  <c r="BC56" i="1"/>
  <c r="F34" i="4"/>
  <c r="BA57" i="1" s="1"/>
  <c r="F34" i="5"/>
  <c r="BA58" i="1"/>
  <c r="F37" i="4"/>
  <c r="BD57" i="1" s="1"/>
  <c r="F35" i="5"/>
  <c r="BB58" i="1"/>
  <c r="F36" i="4"/>
  <c r="BC57" i="1" s="1"/>
  <c r="F35" i="2"/>
  <c r="BB55" i="1"/>
  <c r="J34" i="2"/>
  <c r="AW55" i="1" s="1"/>
  <c r="F35" i="3"/>
  <c r="BB56" i="1"/>
  <c r="J88" i="4" l="1"/>
  <c r="J61" i="4" s="1"/>
  <c r="P87" i="4"/>
  <c r="P86" i="4"/>
  <c r="AU57" i="1" s="1"/>
  <c r="R89" i="6"/>
  <c r="R88" i="6"/>
  <c r="R87" i="4"/>
  <c r="R86" i="4"/>
  <c r="T89" i="6"/>
  <c r="T88" i="6"/>
  <c r="P89" i="6"/>
  <c r="P88" i="6" s="1"/>
  <c r="AU59" i="1" s="1"/>
  <c r="T88" i="2"/>
  <c r="T87" i="2"/>
  <c r="P87" i="3"/>
  <c r="P86" i="3" s="1"/>
  <c r="AU56" i="1" s="1"/>
  <c r="R87" i="3"/>
  <c r="R86" i="3" s="1"/>
  <c r="T87" i="3"/>
  <c r="T86" i="3"/>
  <c r="R88" i="2"/>
  <c r="R87" i="2"/>
  <c r="J95" i="5"/>
  <c r="J63" i="5"/>
  <c r="BK87" i="5"/>
  <c r="BK86" i="5" s="1"/>
  <c r="J86" i="5" s="1"/>
  <c r="BK87" i="3"/>
  <c r="J87" i="3"/>
  <c r="J60" i="3" s="1"/>
  <c r="BK130" i="2"/>
  <c r="BK87" i="2" s="1"/>
  <c r="J87" i="2" s="1"/>
  <c r="J30" i="2" s="1"/>
  <c r="AG55" i="1" s="1"/>
  <c r="J130" i="2"/>
  <c r="J66" i="2" s="1"/>
  <c r="BK89" i="6"/>
  <c r="J89" i="6"/>
  <c r="J60" i="6"/>
  <c r="BK131" i="6"/>
  <c r="J131" i="6" s="1"/>
  <c r="J67" i="6" s="1"/>
  <c r="J87" i="5"/>
  <c r="J60" i="5" s="1"/>
  <c r="BK86" i="4"/>
  <c r="J86" i="4"/>
  <c r="J30" i="4" s="1"/>
  <c r="AG57" i="1" s="1"/>
  <c r="F33" i="6"/>
  <c r="AZ59" i="1"/>
  <c r="F33" i="3"/>
  <c r="AZ56" i="1" s="1"/>
  <c r="J33" i="6"/>
  <c r="AV59" i="1"/>
  <c r="AT59" i="1"/>
  <c r="J33" i="4"/>
  <c r="AV57" i="1" s="1"/>
  <c r="AT57" i="1" s="1"/>
  <c r="J33" i="3"/>
  <c r="AV56" i="1" s="1"/>
  <c r="AT56" i="1" s="1"/>
  <c r="BC54" i="1"/>
  <c r="W32" i="1"/>
  <c r="BD54" i="1"/>
  <c r="W33" i="1" s="1"/>
  <c r="F33" i="5"/>
  <c r="AZ58" i="1"/>
  <c r="J33" i="2"/>
  <c r="AV55" i="1"/>
  <c r="AT55" i="1"/>
  <c r="J33" i="5"/>
  <c r="AV58" i="1" s="1"/>
  <c r="AT58" i="1" s="1"/>
  <c r="BA54" i="1"/>
  <c r="AW54" i="1"/>
  <c r="AK30" i="1"/>
  <c r="BB54" i="1"/>
  <c r="AX54" i="1"/>
  <c r="F33" i="4"/>
  <c r="AZ57" i="1"/>
  <c r="F33" i="2"/>
  <c r="AZ55" i="1"/>
  <c r="J30" i="5" l="1"/>
  <c r="AG58" i="1" s="1"/>
  <c r="AN58" i="1" s="1"/>
  <c r="J59" i="5"/>
  <c r="BK88" i="6"/>
  <c r="J88" i="6"/>
  <c r="J30" i="6" s="1"/>
  <c r="AG59" i="1" s="1"/>
  <c r="BK86" i="3"/>
  <c r="J86" i="3"/>
  <c r="J59" i="3"/>
  <c r="AN57" i="1"/>
  <c r="J59" i="4"/>
  <c r="J39" i="4"/>
  <c r="AN55" i="1"/>
  <c r="J59" i="2"/>
  <c r="J39" i="2"/>
  <c r="AU54" i="1"/>
  <c r="AZ54" i="1"/>
  <c r="W29" i="1" s="1"/>
  <c r="AY54" i="1"/>
  <c r="W31" i="1"/>
  <c r="W30" i="1"/>
  <c r="J39" i="5" l="1"/>
  <c r="J39" i="6"/>
  <c r="J59" i="6"/>
  <c r="AN59" i="1"/>
  <c r="AV54" i="1"/>
  <c r="AK29" i="1"/>
  <c r="J30" i="3"/>
  <c r="AG56" i="1"/>
  <c r="AN56" i="1"/>
  <c r="J39" i="3" l="1"/>
  <c r="AT54" i="1"/>
  <c r="AG54" i="1"/>
  <c r="AK26" i="1"/>
  <c r="AN54" i="1" l="1"/>
  <c r="AK35" i="1"/>
</calcChain>
</file>

<file path=xl/sharedStrings.xml><?xml version="1.0" encoding="utf-8"?>
<sst xmlns="http://schemas.openxmlformats.org/spreadsheetml/2006/main" count="2784" uniqueCount="516">
  <si>
    <t>Export Komplet</t>
  </si>
  <si>
    <t>VZ</t>
  </si>
  <si>
    <t>2.0</t>
  </si>
  <si>
    <t>ZAMOK</t>
  </si>
  <si>
    <t>False</t>
  </si>
  <si>
    <t>{639757f2-a324-4ae4-bf24-ebfdc4fc5e07}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</si>
  <si>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</si>
  <si>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</si>
  <si>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</si>
  <si>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</si>
  <si>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</si>
  <si>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</si>
  <si>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</si>
  <si>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</si>
  <si>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20250003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</si>
  <si>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</si>
  <si>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</si>
  <si>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MK v obci Hrádek 2025</t>
  </si>
  <si>
    <t>KSO:</t>
  </si>
  <si>
    <t/>
  </si>
  <si>
    <t>CC-CZ:</t>
  </si>
  <si>
    <t>Místo:</t>
  </si>
  <si>
    <t>Obec Hrádek</t>
  </si>
  <si>
    <t>Datum:</t>
  </si>
  <si>
    <t>14. 4. 2025</t>
  </si>
  <si>
    <t>Zadavatel:</t>
  </si>
  <si>
    <t>IČ:</t>
  </si>
  <si>
    <t>DIČ:</t>
  </si>
  <si>
    <t>Účastník:</t>
  </si>
  <si>
    <t>Vyplň údaj</t>
  </si>
  <si>
    <t>Projektant:</t>
  </si>
  <si>
    <t xml:space="preserve"> 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</si>
  <si>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</si>
  <si>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</si>
  <si>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</si>
  <si>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</si>
  <si>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</si>
  <si>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</si>
  <si>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</si>
  <si>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</si>
  <si>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</si>
  <si>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</si>
  <si>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</si>
  <si>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</si>
  <si>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</si>
  <si>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</si>
  <si>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</si>
  <si>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</si>
  <si>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</si>
  <si>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</si>
  <si>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</si>
  <si>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</si>
  <si>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</si>
  <si>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</si>
  <si>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</si>
  <si>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</si>
  <si>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</si>
  <si>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</si>
  <si>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</si>
  <si>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</si>
  <si>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</si>
  <si>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</si>
  <si>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</si>
  <si>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</si>
  <si>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</si>
  <si>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</si>
  <si>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</si>
  <si>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</si>
  <si>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</si>
  <si>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</si>
  <si>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</si>
  <si>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</si>
  <si>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</si>
  <si>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</si>
  <si>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</si>
  <si>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MK Filipka</t>
  </si>
  <si>
    <t>STA</t>
  </si>
  <si>
    <t>1</t>
  </si>
  <si>
    <t>{0b8a6027-5482-4cb9-8d6e-71c2a15d8c2e}</t>
  </si>
  <si>
    <t>2</t>
  </si>
  <si>
    <t>SO 02</t>
  </si>
  <si>
    <t>MK Adolf</t>
  </si>
  <si>
    <t>{fcd33a3b-597d-4c40-b13b-907e4053c238}</t>
  </si>
  <si>
    <t>SO 03</t>
  </si>
  <si>
    <t>MK u starosty točna</t>
  </si>
  <si>
    <t>{cc390ee6-926c-4c40-810f-dbee283e7d8f}</t>
  </si>
  <si>
    <t>SO 04</t>
  </si>
  <si>
    <t>Oprava MK od chaty Hrádek</t>
  </si>
  <si>
    <t>{d964368f-4eac-4f07-83cf-5f1d77e238fd}</t>
  </si>
  <si>
    <t>SO 05</t>
  </si>
  <si>
    <t>MK 3. Svytý Izidor - chata Hrádek</t>
  </si>
  <si>
    <t>{fa67e4b0-fe2e-44e8-bf6b-ad3ad644712a}</t>
  </si>
  <si>
    <t>KRYCÍ LIST SOUPISU PRACÍ</t>
  </si>
  <si>
    <t>Objekt:</t>
  </si>
  <si>
    <t>SO 01 - MK Filipka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</si>
  <si>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</si>
  <si>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</si>
  <si>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</si>
  <si>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</si>
  <si>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</si>
  <si>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</si>
  <si>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</si>
  <si>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</si>
  <si>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</si>
  <si>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</si>
  <si>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</si>
  <si>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</si>
  <si>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</si>
  <si>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</si>
  <si>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</si>
  <si>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</si>
  <si>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</si>
  <si>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</si>
  <si>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</si>
  <si>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</si>
  <si>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</si>
  <si>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</si>
  <si>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</si>
  <si>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</si>
  <si>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</si>
  <si>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</si>
  <si>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</si>
  <si>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</si>
  <si>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</si>
  <si>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</si>
  <si>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</si>
  <si>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</si>
  <si>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m2</t>
  </si>
  <si>
    <t>CS ÚRS 2025 01</t>
  </si>
  <si>
    <t>4</t>
  </si>
  <si>
    <t>-1872437881</t>
  </si>
  <si>
    <t>Online PSC</t>
  </si>
  <si>
    <t>https://podminky.urs.cz/item/CS_URS_2025_01/113107322</t>
  </si>
  <si>
    <t>180405114</t>
  </si>
  <si>
    <t>Založení trávníků ve vegetačních dlaždicích nebo prefabrikátech výsevem směsi substrátu a semene v rovině nebo na svahu do 1:5</t>
  </si>
  <si>
    <t>-1852795891</t>
  </si>
  <si>
    <t>https://podminky.urs.cz/item/CS_URS_2025_01/180405114</t>
  </si>
  <si>
    <t>3</t>
  </si>
  <si>
    <t>M</t>
  </si>
  <si>
    <t>00572410</t>
  </si>
  <si>
    <t>osivo směs travní parková</t>
  </si>
  <si>
    <t>kg</t>
  </si>
  <si>
    <t>8</t>
  </si>
  <si>
    <t>1032542780</t>
  </si>
  <si>
    <t>VV</t>
  </si>
  <si>
    <t>390*0,02 'Přepočtené koeficientem množství</t>
  </si>
  <si>
    <t>183403114</t>
  </si>
  <si>
    <t>Obdělání půdy kultivátorováním v rovině nebo na svahu do 1:5</t>
  </si>
  <si>
    <t>2012127565</t>
  </si>
  <si>
    <t>https://podminky.urs.cz/item/CS_URS_2025_01/183403114</t>
  </si>
  <si>
    <t>5</t>
  </si>
  <si>
    <t>183403153</t>
  </si>
  <si>
    <t>Obdělání půdy hrabáním v rovině nebo na svahu do 1:5</t>
  </si>
  <si>
    <t>1678714111</t>
  </si>
  <si>
    <t>https://podminky.urs.cz/item/CS_URS_2025_01/183403153</t>
  </si>
  <si>
    <t>Komunikace pozemní</t>
  </si>
  <si>
    <t>6</t>
  </si>
  <si>
    <t>564831111</t>
  </si>
  <si>
    <t>Podklad ze štěrkodrti ŠD s rozprostřením a zhutněním plochy přes 100 m2, po zhutnění tl. 100 mm</t>
  </si>
  <si>
    <t>670178349</t>
  </si>
  <si>
    <t>https://podminky.urs.cz/item/CS_URS_2025_01/564831111</t>
  </si>
  <si>
    <t>7</t>
  </si>
  <si>
    <t>569903311</t>
  </si>
  <si>
    <t>Zřízení zemních krajnic z hornin jakékoliv třídy se zhutněním</t>
  </si>
  <si>
    <t>m3</t>
  </si>
  <si>
    <t>-1533543365</t>
  </si>
  <si>
    <t>https://podminky.urs.cz/item/CS_URS_2025_01/569903311</t>
  </si>
  <si>
    <t>573191111</t>
  </si>
  <si>
    <t>Postřik infiltrační kationaktivní emulzí v množství 1,00 kg/m2</t>
  </si>
  <si>
    <t>2134078944</t>
  </si>
  <si>
    <t>https://podminky.urs.cz/item/CS_URS_2025_01/573191111</t>
  </si>
  <si>
    <t>9</t>
  </si>
  <si>
    <t>573231108</t>
  </si>
  <si>
    <t>Postřik spojovací PS bez posypu kamenivem ze silniční emulze, v množství 0,50 kg/m2</t>
  </si>
  <si>
    <t>1433926194</t>
  </si>
  <si>
    <t>https://podminky.urs.cz/item/CS_URS_2025_01/573231108</t>
  </si>
  <si>
    <t>10</t>
  </si>
  <si>
    <t>577144111</t>
  </si>
  <si>
    <t>Asfaltový beton vrstva obrusná ACO 11 (ABS) s rozprostřením a se zhutněním z nemodifikovaného asfaltu v pruhu šířky do 3 m tř. I (ACO 11+), po zhutnění tl. 50 mm</t>
  </si>
  <si>
    <t>1992708929</t>
  </si>
  <si>
    <t>https://podminky.urs.cz/item/CS_URS_2025_01/577144111</t>
  </si>
  <si>
    <t>11</t>
  </si>
  <si>
    <t>577146111</t>
  </si>
  <si>
    <t>Asfaltový beton vrstva ložní ACL 22 (ABVH) s rozprostřením a zhutněním z nemodifikovaného asfaltu v pruhu šířky do 3 m, po zhutnění tl. 50 mm</t>
  </si>
  <si>
    <t>1318266109</t>
  </si>
  <si>
    <t>https://podminky.urs.cz/item/CS_URS_2025_01/577146111</t>
  </si>
  <si>
    <t>Ostatní konstrukce a práce, bourání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</si>
  <si>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</si>
  <si>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</si>
  <si>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1951068784</t>
  </si>
  <si>
    <t>https://podminky.urs.cz/item/CS_URS_2025_01/938909611</t>
  </si>
  <si>
    <t>997</t>
  </si>
  <si>
    <t>Doprava suti a vybouraných hmot</t>
  </si>
  <si>
    <t>13</t>
  </si>
  <si>
    <t>997002611</t>
  </si>
  <si>
    <t>Nakládání suti a vybouraných hmot na dopravní prostředek pro vodorovné přemístění</t>
  </si>
  <si>
    <t>t</t>
  </si>
  <si>
    <t>653418169</t>
  </si>
  <si>
    <t>https://podminky.urs.cz/item/CS_URS_2025_01/997002611</t>
  </si>
  <si>
    <t>14</t>
  </si>
  <si>
    <t>997221551</t>
  </si>
  <si>
    <t>Vodorovná doprava suti bez naložení, ale se složením a s hrubým urovnáním ze sypkých materiálů, na vzdálenost do 1 km</t>
  </si>
  <si>
    <t>888568582</t>
  </si>
  <si>
    <t>https://podminky.urs.cz/item/CS_URS_2025_01/997221551</t>
  </si>
  <si>
    <t>15</t>
  </si>
  <si>
    <t>997221559</t>
  </si>
  <si>
    <t>Vodorovná doprava suti bez naložení, ale se složením a s hrubým urovnáním Příplatek k ceně za každý další započatý 1 km přes 1 km</t>
  </si>
  <si>
    <t>1622719903</t>
  </si>
  <si>
    <t>https://podminky.urs.cz/item/CS_URS_2025_01/997221559</t>
  </si>
  <si>
    <t>Příplatek za dalších 29 km</t>
  </si>
  <si>
    <t>True</t>
  </si>
  <si>
    <t>29*459,66</t>
  </si>
  <si>
    <t>16</t>
  </si>
  <si>
    <t>997221873</t>
  </si>
  <si>
    <t>Poplatek za uložení stavebního odpadu na recyklační skládce (skládkovné) zeminy a kamení zatříděného do Katalogu odpadů pod kódem 17 05 04</t>
  </si>
  <si>
    <t>554324488</t>
  </si>
  <si>
    <t>https://podminky.urs.cz/item/CS_URS_2025_01/997221873</t>
  </si>
  <si>
    <t>998</t>
  </si>
  <si>
    <t>Přesun hmot</t>
  </si>
  <si>
    <t>17</t>
  </si>
  <si>
    <t>998225111</t>
  </si>
  <si>
    <t>Přesun hmot pro komunikace s krytem z kameniva, monolitickým betonovým nebo živičným dopravní vzdálenost do 200 m jakékoliv délky objektu</t>
  </si>
  <si>
    <t>-854368260</t>
  </si>
  <si>
    <t>https://podminky.urs.cz/item/CS_URS_2025_01/998225111</t>
  </si>
  <si>
    <t>VRN</t>
  </si>
  <si>
    <t>Vedlejší rozpočtové náklady</t>
  </si>
  <si>
    <t>VRN3</t>
  </si>
  <si>
    <t>Zařízení staveniště</t>
  </si>
  <si>
    <t>18</t>
  </si>
  <si>
    <t>034303000</t>
  </si>
  <si>
    <t>Dopravní značení na staveništi</t>
  </si>
  <si>
    <t>kpl</t>
  </si>
  <si>
    <t>1024</t>
  </si>
  <si>
    <t>2017180784</t>
  </si>
  <si>
    <t>https://podminky.urs.cz/item/CS_URS_2025_01/034303000</t>
  </si>
  <si>
    <t>SO 02 - MK Adolf</t>
  </si>
  <si>
    <t>1670543828</t>
  </si>
  <si>
    <t>564731111</t>
  </si>
  <si>
    <t>Podklad nebo kryt z kameniva hrubého drceného vel. 32-63 mm s rozprostřením a zhutněním plochy přes 100 m2, po zhutnění tl. 100 mm</t>
  </si>
  <si>
    <t>587662070</t>
  </si>
  <si>
    <t>https://podminky.urs.cz/item/CS_URS_2025_01/564731111</t>
  </si>
  <si>
    <t>-817809958</t>
  </si>
  <si>
    <t>-2140696881</t>
  </si>
  <si>
    <t>1830244281</t>
  </si>
  <si>
    <t>1231037072</t>
  </si>
  <si>
    <t>577146121</t>
  </si>
  <si>
    <t>Asfaltový beton vrstva ložní ACL 22 (ABVH) s rozprostřením a zhutněním z nemodifikovaného asfaltu v pruhu šířky přes 3 m, po zhutnění tl. 50 mm</t>
  </si>
  <si>
    <t>2015104951</t>
  </si>
  <si>
    <t>https://podminky.urs.cz/item/CS_URS_2025_01/577146121</t>
  </si>
  <si>
    <t>-1155777528</t>
  </si>
  <si>
    <t>-1534955943</t>
  </si>
  <si>
    <t>563892894</t>
  </si>
  <si>
    <t>29*100,3</t>
  </si>
  <si>
    <t>304081670</t>
  </si>
  <si>
    <t>471160875</t>
  </si>
  <si>
    <t>-924043149</t>
  </si>
  <si>
    <t>SO 03 - MK u starosty točna</t>
  </si>
  <si>
    <t>416507016</t>
  </si>
  <si>
    <t>-1438637281</t>
  </si>
  <si>
    <t>-1647112451</t>
  </si>
  <si>
    <t>569831111</t>
  </si>
  <si>
    <t>Zpevnění krajnic nebo komunikací pro pěší s rozprostřením a zhutněním, po zhutnění štěrkodrtí tl. 100 mm</t>
  </si>
  <si>
    <t>-700169479</t>
  </si>
  <si>
    <t>https://podminky.urs.cz/item/CS_URS_2025_01/569831111</t>
  </si>
  <si>
    <t>-1528349273</t>
  </si>
  <si>
    <t>-1350288794</t>
  </si>
  <si>
    <t>-652397710</t>
  </si>
  <si>
    <t>1644892494</t>
  </si>
  <si>
    <t>742375352</t>
  </si>
  <si>
    <t>1457079281</t>
  </si>
  <si>
    <t>-1486714172</t>
  </si>
  <si>
    <t>29*66,7</t>
  </si>
  <si>
    <t>795699046</t>
  </si>
  <si>
    <t>80548710</t>
  </si>
  <si>
    <t>589723804</t>
  </si>
  <si>
    <t>SO 04 - Oprava MK od chaty Hrádek</t>
  </si>
  <si>
    <t xml:space="preserve">      93 - Dokončovací konstrukce a práce inženýrských staveb</t>
  </si>
  <si>
    <t>572141111R</t>
  </si>
  <si>
    <t>Vyrovnání povrchu dosavadních krytů s rozprostřením hmot a zhutněním asfaltovým betonem ACO (AB) tl. od 20 do 40 mm</t>
  </si>
  <si>
    <t>170220699</t>
  </si>
  <si>
    <t>670104193</t>
  </si>
  <si>
    <t>-328459644</t>
  </si>
  <si>
    <t>93</t>
  </si>
  <si>
    <t>Dokončovací konstrukce a práce inženýrských staveb</t>
  </si>
  <si>
    <t>938908411</t>
  </si>
  <si>
    <t>Čištění vozovek splachováním vodou povrchu podkladu nebo krytu živičného, betonového nebo dlážděného</t>
  </si>
  <si>
    <t>414468456</t>
  </si>
  <si>
    <t>https://podminky.urs.cz/item/CS_URS_2025_01/938908411</t>
  </si>
  <si>
    <t>-1117442636</t>
  </si>
  <si>
    <t>-1138655506</t>
  </si>
  <si>
    <t>SO 05 - MK 3. Svytý Izidor - chata Hrádek</t>
  </si>
  <si>
    <t>113154524</t>
  </si>
  <si>
    <t>Frézování živičného podkladu nebo krytu s naložením hmot na dopravní prostředek plochy do 500 m2 pruhu šířky přes 0,5 m, tloušťky vrstvy 60 mm</t>
  </si>
  <si>
    <t>-738841710</t>
  </si>
  <si>
    <t>https://podminky.urs.cz/item/CS_URS_2025_01/113154524</t>
  </si>
  <si>
    <t>1314480218</t>
  </si>
  <si>
    <t>90841637</t>
  </si>
  <si>
    <t>-2146767941</t>
  </si>
  <si>
    <t>-181104422</t>
  </si>
  <si>
    <t>2025806426</t>
  </si>
  <si>
    <t>597361111</t>
  </si>
  <si>
    <t>Svodnice vody ocelová šířky 95 mm, kotvená do betonu</t>
  </si>
  <si>
    <t>m</t>
  </si>
  <si>
    <t>-1840333092</t>
  </si>
  <si>
    <t>https://podminky.urs.cz/item/CS_URS_2025_01/597361111</t>
  </si>
  <si>
    <t>919112111</t>
  </si>
  <si>
    <t>Řezání dilatačních spár v živičném krytu příčných nebo podélných, šířky 4 mm, hloubky do 60 mm</t>
  </si>
  <si>
    <t>-386871091</t>
  </si>
  <si>
    <t>https://podminky.urs.cz/item/CS_URS_2025_01/919112111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</si>
  <si>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</si>
  <si>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</si>
  <si>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804473722</t>
  </si>
  <si>
    <t>https://podminky.urs.cz/item/CS_URS_2025_01/919732211</t>
  </si>
  <si>
    <t>773319590</t>
  </si>
  <si>
    <t>966008211R</t>
  </si>
  <si>
    <t>Bourání odvodňovacího žlabu ocelová svodnice</t>
  </si>
  <si>
    <t>-654423028</t>
  </si>
  <si>
    <t>1239054311</t>
  </si>
  <si>
    <t>1186227474</t>
  </si>
  <si>
    <t>-30555752</t>
  </si>
  <si>
    <t>29*170,5</t>
  </si>
  <si>
    <t>965802223</t>
  </si>
  <si>
    <t>997221875</t>
  </si>
  <si>
    <t>Poplatek za uložení stavebního odpadu na recyklační skládce (skládkovné) asfaltového bez obsahu dehtu zatříděného do Katalogu odpadů pod kódem 17 03 02</t>
  </si>
  <si>
    <t>-905973815</t>
  </si>
  <si>
    <t>https://podminky.urs.cz/item/CS_URS_2025_01/997221875</t>
  </si>
  <si>
    <t>1152939108</t>
  </si>
  <si>
    <t>-1309556223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</si>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</sst>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73231108" TargetMode="External"/><Relationship Id="rId13" Type="http://schemas.openxmlformats.org/officeDocument/2006/relationships/hyperlink" Target="https://podminky.urs.cz/item/CS_URS_2025_01/99722155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183403114" TargetMode="External"/><Relationship Id="rId7" Type="http://schemas.openxmlformats.org/officeDocument/2006/relationships/hyperlink" Target="https://podminky.urs.cz/item/CS_URS_2025_01/573191111" TargetMode="External"/><Relationship Id="rId12" Type="http://schemas.openxmlformats.org/officeDocument/2006/relationships/hyperlink" Target="https://podminky.urs.cz/item/CS_URS_2025_01/997002611" TargetMode="External"/><Relationship Id="rId17" Type="http://schemas.openxmlformats.org/officeDocument/2006/relationships/hyperlink" Target="https://podminky.urs.cz/item/CS_URS_2025_01/034303000" TargetMode="External"/><Relationship Id="rId2" Type="http://schemas.openxmlformats.org/officeDocument/2006/relationships/hyperlink" Target="https://podminky.urs.cz/item/CS_URS_2025_01/180405114" TargetMode="External"/><Relationship Id="rId16" Type="http://schemas.openxmlformats.org/officeDocument/2006/relationships/hyperlink" Target="https://podminky.urs.cz/item/CS_URS_2025_01/998225111" TargetMode="External"/><Relationship Id="rId1" Type="http://schemas.openxmlformats.org/officeDocument/2006/relationships/hyperlink" Target="https://podminky.urs.cz/item/CS_URS_2025_01/113107322" TargetMode="External"/><Relationship Id="rId6" Type="http://schemas.openxmlformats.org/officeDocument/2006/relationships/hyperlink" Target="https://podminky.urs.cz/item/CS_URS_2025_01/569903311" TargetMode="External"/><Relationship Id="rId11" Type="http://schemas.openxmlformats.org/officeDocument/2006/relationships/hyperlink" Target="https://podminky.urs.cz/item/CS_URS_2025_01/938909611" TargetMode="External"/><Relationship Id="rId5" Type="http://schemas.openxmlformats.org/officeDocument/2006/relationships/hyperlink" Target="https://podminky.urs.cz/item/CS_URS_2025_01/564831111" TargetMode="External"/><Relationship Id="rId15" Type="http://schemas.openxmlformats.org/officeDocument/2006/relationships/hyperlink" Target="https://podminky.urs.cz/item/CS_URS_2025_01/997221873" TargetMode="External"/><Relationship Id="rId10" Type="http://schemas.openxmlformats.org/officeDocument/2006/relationships/hyperlink" Target="https://podminky.urs.cz/item/CS_URS_2025_01/577146111" TargetMode="External"/><Relationship Id="rId4" Type="http://schemas.openxmlformats.org/officeDocument/2006/relationships/hyperlink" Target="https://podminky.urs.cz/item/CS_URS_2025_01/183403153" TargetMode="External"/><Relationship Id="rId9" Type="http://schemas.openxmlformats.org/officeDocument/2006/relationships/hyperlink" Target="https://podminky.urs.cz/item/CS_URS_2025_01/577144111" TargetMode="External"/><Relationship Id="rId14" Type="http://schemas.openxmlformats.org/officeDocument/2006/relationships/hyperlink" Target="https://podminky.urs.cz/item/CS_URS_2025_01/99722155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7002611" TargetMode="External"/><Relationship Id="rId13" Type="http://schemas.openxmlformats.org/officeDocument/2006/relationships/hyperlink" Target="https://podminky.urs.cz/item/CS_URS_2025_01/034303000" TargetMode="External"/><Relationship Id="rId3" Type="http://schemas.openxmlformats.org/officeDocument/2006/relationships/hyperlink" Target="https://podminky.urs.cz/item/CS_URS_2025_01/564831111" TargetMode="External"/><Relationship Id="rId7" Type="http://schemas.openxmlformats.org/officeDocument/2006/relationships/hyperlink" Target="https://podminky.urs.cz/item/CS_URS_2025_01/577146121" TargetMode="External"/><Relationship Id="rId12" Type="http://schemas.openxmlformats.org/officeDocument/2006/relationships/hyperlink" Target="https://podminky.urs.cz/item/CS_URS_2025_01/998225111" TargetMode="External"/><Relationship Id="rId2" Type="http://schemas.openxmlformats.org/officeDocument/2006/relationships/hyperlink" Target="https://podminky.urs.cz/item/CS_URS_2025_01/564731111" TargetMode="External"/><Relationship Id="rId1" Type="http://schemas.openxmlformats.org/officeDocument/2006/relationships/hyperlink" Target="https://podminky.urs.cz/item/CS_URS_2025_01/113107322" TargetMode="External"/><Relationship Id="rId6" Type="http://schemas.openxmlformats.org/officeDocument/2006/relationships/hyperlink" Target="https://podminky.urs.cz/item/CS_URS_2025_01/577144111" TargetMode="External"/><Relationship Id="rId11" Type="http://schemas.openxmlformats.org/officeDocument/2006/relationships/hyperlink" Target="https://podminky.urs.cz/item/CS_URS_2025_01/997221873" TargetMode="External"/><Relationship Id="rId5" Type="http://schemas.openxmlformats.org/officeDocument/2006/relationships/hyperlink" Target="https://podminky.urs.cz/item/CS_URS_2025_01/573231108" TargetMode="External"/><Relationship Id="rId10" Type="http://schemas.openxmlformats.org/officeDocument/2006/relationships/hyperlink" Target="https://podminky.urs.cz/item/CS_URS_2025_01/997221559" TargetMode="External"/><Relationship Id="rId4" Type="http://schemas.openxmlformats.org/officeDocument/2006/relationships/hyperlink" Target="https://podminky.urs.cz/item/CS_URS_2025_01/573191111" TargetMode="External"/><Relationship Id="rId9" Type="http://schemas.openxmlformats.org/officeDocument/2006/relationships/hyperlink" Target="https://podminky.urs.cz/item/CS_URS_2025_01/997221551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77146121" TargetMode="External"/><Relationship Id="rId13" Type="http://schemas.openxmlformats.org/officeDocument/2006/relationships/hyperlink" Target="https://podminky.urs.cz/item/CS_URS_2025_01/998225111" TargetMode="External"/><Relationship Id="rId3" Type="http://schemas.openxmlformats.org/officeDocument/2006/relationships/hyperlink" Target="https://podminky.urs.cz/item/CS_URS_2025_01/564831111" TargetMode="External"/><Relationship Id="rId7" Type="http://schemas.openxmlformats.org/officeDocument/2006/relationships/hyperlink" Target="https://podminky.urs.cz/item/CS_URS_2025_01/577144111" TargetMode="External"/><Relationship Id="rId12" Type="http://schemas.openxmlformats.org/officeDocument/2006/relationships/hyperlink" Target="https://podminky.urs.cz/item/CS_URS_2025_01/997221873" TargetMode="External"/><Relationship Id="rId2" Type="http://schemas.openxmlformats.org/officeDocument/2006/relationships/hyperlink" Target="https://podminky.urs.cz/item/CS_URS_2025_01/564731111" TargetMode="External"/><Relationship Id="rId1" Type="http://schemas.openxmlformats.org/officeDocument/2006/relationships/hyperlink" Target="https://podminky.urs.cz/item/CS_URS_2025_01/113107322" TargetMode="External"/><Relationship Id="rId6" Type="http://schemas.openxmlformats.org/officeDocument/2006/relationships/hyperlink" Target="https://podminky.urs.cz/item/CS_URS_2025_01/573231108" TargetMode="External"/><Relationship Id="rId11" Type="http://schemas.openxmlformats.org/officeDocument/2006/relationships/hyperlink" Target="https://podminky.urs.cz/item/CS_URS_2025_01/997221559" TargetMode="External"/><Relationship Id="rId5" Type="http://schemas.openxmlformats.org/officeDocument/2006/relationships/hyperlink" Target="https://podminky.urs.cz/item/CS_URS_2025_01/573191111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podminky.urs.cz/item/CS_URS_2025_01/997221551" TargetMode="External"/><Relationship Id="rId4" Type="http://schemas.openxmlformats.org/officeDocument/2006/relationships/hyperlink" Target="https://podminky.urs.cz/item/CS_URS_2025_01/569831111" TargetMode="External"/><Relationship Id="rId9" Type="http://schemas.openxmlformats.org/officeDocument/2006/relationships/hyperlink" Target="https://podminky.urs.cz/item/CS_URS_2025_01/997002611" TargetMode="External"/><Relationship Id="rId14" Type="http://schemas.openxmlformats.org/officeDocument/2006/relationships/hyperlink" Target="https://podminky.urs.cz/item/CS_URS_2025_01/03430300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938908411" TargetMode="External"/><Relationship Id="rId2" Type="http://schemas.openxmlformats.org/officeDocument/2006/relationships/hyperlink" Target="https://podminky.urs.cz/item/CS_URS_2025_01/577144111" TargetMode="External"/><Relationship Id="rId1" Type="http://schemas.openxmlformats.org/officeDocument/2006/relationships/hyperlink" Target="https://podminky.urs.cz/item/CS_URS_2025_01/573231108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podminky.urs.cz/item/CS_URS_2025_01/034303000" TargetMode="External"/><Relationship Id="rId4" Type="http://schemas.openxmlformats.org/officeDocument/2006/relationships/hyperlink" Target="https://podminky.urs.cz/item/CS_URS_2025_01/9982251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19112111" TargetMode="External"/><Relationship Id="rId13" Type="http://schemas.openxmlformats.org/officeDocument/2006/relationships/hyperlink" Target="https://podminky.urs.cz/item/CS_URS_2025_01/997221559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s://podminky.urs.cz/item/CS_URS_2025_01/573231108" TargetMode="External"/><Relationship Id="rId7" Type="http://schemas.openxmlformats.org/officeDocument/2006/relationships/hyperlink" Target="https://podminky.urs.cz/item/CS_URS_2025_01/597361111" TargetMode="External"/><Relationship Id="rId12" Type="http://schemas.openxmlformats.org/officeDocument/2006/relationships/hyperlink" Target="https://podminky.urs.cz/item/CS_URS_2025_01/997221551" TargetMode="External"/><Relationship Id="rId17" Type="http://schemas.openxmlformats.org/officeDocument/2006/relationships/hyperlink" Target="https://podminky.urs.cz/item/CS_URS_2025_01/034303000" TargetMode="External"/><Relationship Id="rId2" Type="http://schemas.openxmlformats.org/officeDocument/2006/relationships/hyperlink" Target="https://podminky.urs.cz/item/CS_URS_2025_01/573191111" TargetMode="External"/><Relationship Id="rId16" Type="http://schemas.openxmlformats.org/officeDocument/2006/relationships/hyperlink" Target="https://podminky.urs.cz/item/CS_URS_2025_01/998225111" TargetMode="External"/><Relationship Id="rId1" Type="http://schemas.openxmlformats.org/officeDocument/2006/relationships/hyperlink" Target="https://podminky.urs.cz/item/CS_URS_2025_01/113154524" TargetMode="External"/><Relationship Id="rId6" Type="http://schemas.openxmlformats.org/officeDocument/2006/relationships/hyperlink" Target="https://podminky.urs.cz/item/CS_URS_2025_01/938909611" TargetMode="External"/><Relationship Id="rId11" Type="http://schemas.openxmlformats.org/officeDocument/2006/relationships/hyperlink" Target="https://podminky.urs.cz/item/CS_URS_2025_01/997002611" TargetMode="External"/><Relationship Id="rId5" Type="http://schemas.openxmlformats.org/officeDocument/2006/relationships/hyperlink" Target="https://podminky.urs.cz/item/CS_URS_2025_01/577146111" TargetMode="External"/><Relationship Id="rId15" Type="http://schemas.openxmlformats.org/officeDocument/2006/relationships/hyperlink" Target="https://podminky.urs.cz/item/CS_URS_2025_01/997221875" TargetMode="External"/><Relationship Id="rId10" Type="http://schemas.openxmlformats.org/officeDocument/2006/relationships/hyperlink" Target="https://podminky.urs.cz/item/CS_URS_2025_01/938908411" TargetMode="External"/><Relationship Id="rId4" Type="http://schemas.openxmlformats.org/officeDocument/2006/relationships/hyperlink" Target="https://podminky.urs.cz/item/CS_URS_2025_01/577144111" TargetMode="External"/><Relationship Id="rId9" Type="http://schemas.openxmlformats.org/officeDocument/2006/relationships/hyperlink" Target="https://podminky.urs.cz/item/CS_URS_2025_01/919732211" TargetMode="External"/><Relationship Id="rId14" Type="http://schemas.openxmlformats.org/officeDocument/2006/relationships/hyperlink" Target="https://podminky.urs.cz/item/CS_URS_2025_01/99722187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abSelected="1" topLeftCell="A19" workbookViewId="0">
      <selection activeCell="BE5" sqref="BE5:BE3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38" t="s">
        <v>14</v>
      </c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23"/>
      <c r="AQ5" s="23"/>
      <c r="AR5" s="21"/>
      <c r="BE5" s="33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0" t="s">
        <v>17</v>
      </c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K6" s="339"/>
      <c r="AL6" s="339"/>
      <c r="AM6" s="339"/>
      <c r="AN6" s="339"/>
      <c r="AO6" s="339"/>
      <c r="AP6" s="23"/>
      <c r="AQ6" s="23"/>
      <c r="AR6" s="21"/>
      <c r="BE6" s="33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6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3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6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3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29</v>
      </c>
      <c r="AO13" s="23"/>
      <c r="AP13" s="23"/>
      <c r="AQ13" s="23"/>
      <c r="AR13" s="21"/>
      <c r="BE13" s="336"/>
      <c r="BS13" s="18" t="s">
        <v>6</v>
      </c>
    </row>
    <row r="14" spans="1:74" ht="12.75">
      <c r="B14" s="22"/>
      <c r="C14" s="23"/>
      <c r="D14" s="23"/>
      <c r="E14" s="341" t="s">
        <v>29</v>
      </c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3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3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6"/>
      <c r="BS17" s="18" t="s">
        <v>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6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3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6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6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6"/>
    </row>
    <row r="23" spans="1:71" s="1" customFormat="1" ht="47.25" customHeight="1">
      <c r="B23" s="22"/>
      <c r="C23" s="23"/>
      <c r="D23" s="23"/>
      <c r="E23" s="343" t="s">
        <v>34</v>
      </c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23"/>
      <c r="AP23" s="23"/>
      <c r="AQ23" s="23"/>
      <c r="AR23" s="21"/>
      <c r="BE23" s="33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6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4">
        <f>ROUND(AG54,2)</f>
        <v>0</v>
      </c>
      <c r="AL26" s="345"/>
      <c r="AM26" s="345"/>
      <c r="AN26" s="345"/>
      <c r="AO26" s="345"/>
      <c r="AP26" s="37"/>
      <c r="AQ26" s="37"/>
      <c r="AR26" s="40"/>
      <c r="BE26" s="33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6" t="s">
        <v>36</v>
      </c>
      <c r="M28" s="346"/>
      <c r="N28" s="346"/>
      <c r="O28" s="346"/>
      <c r="P28" s="346"/>
      <c r="Q28" s="37"/>
      <c r="R28" s="37"/>
      <c r="S28" s="37"/>
      <c r="T28" s="37"/>
      <c r="U28" s="37"/>
      <c r="V28" s="37"/>
      <c r="W28" s="346" t="s">
        <v>37</v>
      </c>
      <c r="X28" s="346"/>
      <c r="Y28" s="346"/>
      <c r="Z28" s="346"/>
      <c r="AA28" s="346"/>
      <c r="AB28" s="346"/>
      <c r="AC28" s="346"/>
      <c r="AD28" s="346"/>
      <c r="AE28" s="346"/>
      <c r="AF28" s="37"/>
      <c r="AG28" s="37"/>
      <c r="AH28" s="37"/>
      <c r="AI28" s="37"/>
      <c r="AJ28" s="37"/>
      <c r="AK28" s="346" t="s">
        <v>38</v>
      </c>
      <c r="AL28" s="346"/>
      <c r="AM28" s="346"/>
      <c r="AN28" s="346"/>
      <c r="AO28" s="346"/>
      <c r="AP28" s="37"/>
      <c r="AQ28" s="37"/>
      <c r="AR28" s="40"/>
      <c r="BE28" s="336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49">
        <v>0.21</v>
      </c>
      <c r="M29" s="348"/>
      <c r="N29" s="348"/>
      <c r="O29" s="348"/>
      <c r="P29" s="348"/>
      <c r="Q29" s="42"/>
      <c r="R29" s="42"/>
      <c r="S29" s="42"/>
      <c r="T29" s="42"/>
      <c r="U29" s="42"/>
      <c r="V29" s="42"/>
      <c r="W29" s="347">
        <f>ROUND(AZ54, 2)</f>
        <v>0</v>
      </c>
      <c r="X29" s="348"/>
      <c r="Y29" s="348"/>
      <c r="Z29" s="348"/>
      <c r="AA29" s="348"/>
      <c r="AB29" s="348"/>
      <c r="AC29" s="348"/>
      <c r="AD29" s="348"/>
      <c r="AE29" s="348"/>
      <c r="AF29" s="42"/>
      <c r="AG29" s="42"/>
      <c r="AH29" s="42"/>
      <c r="AI29" s="42"/>
      <c r="AJ29" s="42"/>
      <c r="AK29" s="347">
        <f>ROUND(AV54, 2)</f>
        <v>0</v>
      </c>
      <c r="AL29" s="348"/>
      <c r="AM29" s="348"/>
      <c r="AN29" s="348"/>
      <c r="AO29" s="348"/>
      <c r="AP29" s="42"/>
      <c r="AQ29" s="42"/>
      <c r="AR29" s="43"/>
      <c r="BE29" s="337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49">
        <v>0.12</v>
      </c>
      <c r="M30" s="348"/>
      <c r="N30" s="348"/>
      <c r="O30" s="348"/>
      <c r="P30" s="348"/>
      <c r="Q30" s="42"/>
      <c r="R30" s="42"/>
      <c r="S30" s="42"/>
      <c r="T30" s="42"/>
      <c r="U30" s="42"/>
      <c r="V30" s="42"/>
      <c r="W30" s="347">
        <f>ROUND(BA54, 2)</f>
        <v>0</v>
      </c>
      <c r="X30" s="348"/>
      <c r="Y30" s="348"/>
      <c r="Z30" s="348"/>
      <c r="AA30" s="348"/>
      <c r="AB30" s="348"/>
      <c r="AC30" s="348"/>
      <c r="AD30" s="348"/>
      <c r="AE30" s="348"/>
      <c r="AF30" s="42"/>
      <c r="AG30" s="42"/>
      <c r="AH30" s="42"/>
      <c r="AI30" s="42"/>
      <c r="AJ30" s="42"/>
      <c r="AK30" s="347">
        <f>ROUND(AW54, 2)</f>
        <v>0</v>
      </c>
      <c r="AL30" s="348"/>
      <c r="AM30" s="348"/>
      <c r="AN30" s="348"/>
      <c r="AO30" s="348"/>
      <c r="AP30" s="42"/>
      <c r="AQ30" s="42"/>
      <c r="AR30" s="43"/>
      <c r="BE30" s="337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49">
        <v>0.21</v>
      </c>
      <c r="M31" s="348"/>
      <c r="N31" s="348"/>
      <c r="O31" s="348"/>
      <c r="P31" s="348"/>
      <c r="Q31" s="42"/>
      <c r="R31" s="42"/>
      <c r="S31" s="42"/>
      <c r="T31" s="42"/>
      <c r="U31" s="42"/>
      <c r="V31" s="42"/>
      <c r="W31" s="347">
        <f>ROUND(BB54, 2)</f>
        <v>0</v>
      </c>
      <c r="X31" s="348"/>
      <c r="Y31" s="348"/>
      <c r="Z31" s="348"/>
      <c r="AA31" s="348"/>
      <c r="AB31" s="348"/>
      <c r="AC31" s="348"/>
      <c r="AD31" s="348"/>
      <c r="AE31" s="348"/>
      <c r="AF31" s="42"/>
      <c r="AG31" s="42"/>
      <c r="AH31" s="42"/>
      <c r="AI31" s="42"/>
      <c r="AJ31" s="42"/>
      <c r="AK31" s="347">
        <v>0</v>
      </c>
      <c r="AL31" s="348"/>
      <c r="AM31" s="348"/>
      <c r="AN31" s="348"/>
      <c r="AO31" s="348"/>
      <c r="AP31" s="42"/>
      <c r="AQ31" s="42"/>
      <c r="AR31" s="43"/>
      <c r="BE31" s="337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49">
        <v>0.12</v>
      </c>
      <c r="M32" s="348"/>
      <c r="N32" s="348"/>
      <c r="O32" s="348"/>
      <c r="P32" s="348"/>
      <c r="Q32" s="42"/>
      <c r="R32" s="42"/>
      <c r="S32" s="42"/>
      <c r="T32" s="42"/>
      <c r="U32" s="42"/>
      <c r="V32" s="42"/>
      <c r="W32" s="347">
        <f>ROUND(BC54, 2)</f>
        <v>0</v>
      </c>
      <c r="X32" s="348"/>
      <c r="Y32" s="348"/>
      <c r="Z32" s="348"/>
      <c r="AA32" s="348"/>
      <c r="AB32" s="348"/>
      <c r="AC32" s="348"/>
      <c r="AD32" s="348"/>
      <c r="AE32" s="348"/>
      <c r="AF32" s="42"/>
      <c r="AG32" s="42"/>
      <c r="AH32" s="42"/>
      <c r="AI32" s="42"/>
      <c r="AJ32" s="42"/>
      <c r="AK32" s="347">
        <v>0</v>
      </c>
      <c r="AL32" s="348"/>
      <c r="AM32" s="348"/>
      <c r="AN32" s="348"/>
      <c r="AO32" s="348"/>
      <c r="AP32" s="42"/>
      <c r="AQ32" s="42"/>
      <c r="AR32" s="43"/>
      <c r="BE32" s="337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49">
        <v>0</v>
      </c>
      <c r="M33" s="348"/>
      <c r="N33" s="348"/>
      <c r="O33" s="348"/>
      <c r="P33" s="348"/>
      <c r="Q33" s="42"/>
      <c r="R33" s="42"/>
      <c r="S33" s="42"/>
      <c r="T33" s="42"/>
      <c r="U33" s="42"/>
      <c r="V33" s="42"/>
      <c r="W33" s="347">
        <f>ROUND(BD54, 2)</f>
        <v>0</v>
      </c>
      <c r="X33" s="348"/>
      <c r="Y33" s="348"/>
      <c r="Z33" s="348"/>
      <c r="AA33" s="348"/>
      <c r="AB33" s="348"/>
      <c r="AC33" s="348"/>
      <c r="AD33" s="348"/>
      <c r="AE33" s="348"/>
      <c r="AF33" s="42"/>
      <c r="AG33" s="42"/>
      <c r="AH33" s="42"/>
      <c r="AI33" s="42"/>
      <c r="AJ33" s="42"/>
      <c r="AK33" s="347">
        <v>0</v>
      </c>
      <c r="AL33" s="348"/>
      <c r="AM33" s="348"/>
      <c r="AN33" s="348"/>
      <c r="AO33" s="348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53" t="s">
        <v>47</v>
      </c>
      <c r="Y35" s="351"/>
      <c r="Z35" s="351"/>
      <c r="AA35" s="351"/>
      <c r="AB35" s="351"/>
      <c r="AC35" s="46"/>
      <c r="AD35" s="46"/>
      <c r="AE35" s="46"/>
      <c r="AF35" s="46"/>
      <c r="AG35" s="46"/>
      <c r="AH35" s="46"/>
      <c r="AI35" s="46"/>
      <c r="AJ35" s="46"/>
      <c r="AK35" s="350">
        <f>SUM(AK26:AK33)</f>
        <v>0</v>
      </c>
      <c r="AL35" s="351"/>
      <c r="AM35" s="351"/>
      <c r="AN35" s="351"/>
      <c r="AO35" s="35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20250003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5" t="str">
        <f>K6</f>
        <v>Oprava MK v obci Hrádek 2025</v>
      </c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316"/>
      <c r="AD45" s="316"/>
      <c r="AE45" s="316"/>
      <c r="AF45" s="316"/>
      <c r="AG45" s="316"/>
      <c r="AH45" s="316"/>
      <c r="AI45" s="316"/>
      <c r="AJ45" s="316"/>
      <c r="AK45" s="316"/>
      <c r="AL45" s="316"/>
      <c r="AM45" s="316"/>
      <c r="AN45" s="316"/>
      <c r="AO45" s="316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Obec Hrádek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17" t="str">
        <f>IF(AN8= "","",AN8)</f>
        <v>14. 4. 2025</v>
      </c>
      <c r="AN47" s="317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Obec Hrádek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18" t="str">
        <f>IF(E17="","",E17)</f>
        <v xml:space="preserve"> </v>
      </c>
      <c r="AN49" s="319"/>
      <c r="AO49" s="319"/>
      <c r="AP49" s="319"/>
      <c r="AQ49" s="37"/>
      <c r="AR49" s="40"/>
      <c r="AS49" s="320" t="s">
        <v>49</v>
      </c>
      <c r="AT49" s="321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18" t="str">
        <f>IF(E20="","",E20)</f>
        <v xml:space="preserve"> </v>
      </c>
      <c r="AN50" s="319"/>
      <c r="AO50" s="319"/>
      <c r="AP50" s="319"/>
      <c r="AQ50" s="37"/>
      <c r="AR50" s="40"/>
      <c r="AS50" s="322"/>
      <c r="AT50" s="323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4"/>
      <c r="AT51" s="325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26" t="s">
        <v>50</v>
      </c>
      <c r="D52" s="327"/>
      <c r="E52" s="327"/>
      <c r="F52" s="327"/>
      <c r="G52" s="327"/>
      <c r="H52" s="67"/>
      <c r="I52" s="329" t="s">
        <v>51</v>
      </c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8" t="s">
        <v>52</v>
      </c>
      <c r="AH52" s="327"/>
      <c r="AI52" s="327"/>
      <c r="AJ52" s="327"/>
      <c r="AK52" s="327"/>
      <c r="AL52" s="327"/>
      <c r="AM52" s="327"/>
      <c r="AN52" s="329" t="s">
        <v>53</v>
      </c>
      <c r="AO52" s="327"/>
      <c r="AP52" s="327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3">
        <f>ROUND(SUM(AG55:AG59),2)</f>
        <v>0</v>
      </c>
      <c r="AH54" s="333"/>
      <c r="AI54" s="333"/>
      <c r="AJ54" s="333"/>
      <c r="AK54" s="333"/>
      <c r="AL54" s="333"/>
      <c r="AM54" s="333"/>
      <c r="AN54" s="334">
        <f t="shared" ref="AN54:AN59" si="0">SUM(AG54,AT54)</f>
        <v>0</v>
      </c>
      <c r="AO54" s="334"/>
      <c r="AP54" s="334"/>
      <c r="AQ54" s="79" t="s">
        <v>19</v>
      </c>
      <c r="AR54" s="80"/>
      <c r="AS54" s="81">
        <f>ROUND(SUM(AS55:AS59),2)</f>
        <v>0</v>
      </c>
      <c r="AT54" s="82">
        <f t="shared" ref="AT54:AT59" si="1">ROUND(SUM(AV54:AW54),2)</f>
        <v>0</v>
      </c>
      <c r="AU54" s="83">
        <f>ROUND(SUM(AU55:AU59),5)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ROUND(SUM(AZ55:AZ59),2)</f>
        <v>0</v>
      </c>
      <c r="BA54" s="82">
        <f>ROUND(SUM(BA55:BA59),2)</f>
        <v>0</v>
      </c>
      <c r="BB54" s="82">
        <f>ROUND(SUM(BB55:BB59),2)</f>
        <v>0</v>
      </c>
      <c r="BC54" s="82">
        <f>ROUND(SUM(BC55:BC59),2)</f>
        <v>0</v>
      </c>
      <c r="BD54" s="84">
        <f>ROUND(SUM(BD55:BD59),2)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6.5" customHeight="1">
      <c r="A55" s="87" t="s">
        <v>73</v>
      </c>
      <c r="B55" s="88"/>
      <c r="C55" s="89"/>
      <c r="D55" s="330" t="s">
        <v>74</v>
      </c>
      <c r="E55" s="330"/>
      <c r="F55" s="330"/>
      <c r="G55" s="330"/>
      <c r="H55" s="330"/>
      <c r="I55" s="90"/>
      <c r="J55" s="330" t="s">
        <v>75</v>
      </c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0"/>
      <c r="AC55" s="330"/>
      <c r="AD55" s="330"/>
      <c r="AE55" s="330"/>
      <c r="AF55" s="330"/>
      <c r="AG55" s="331">
        <f>'SO 01 - MK Filipka'!J30</f>
        <v>0</v>
      </c>
      <c r="AH55" s="332"/>
      <c r="AI55" s="332"/>
      <c r="AJ55" s="332"/>
      <c r="AK55" s="332"/>
      <c r="AL55" s="332"/>
      <c r="AM55" s="332"/>
      <c r="AN55" s="331">
        <f t="shared" si="0"/>
        <v>0</v>
      </c>
      <c r="AO55" s="332"/>
      <c r="AP55" s="332"/>
      <c r="AQ55" s="91" t="s">
        <v>76</v>
      </c>
      <c r="AR55" s="92"/>
      <c r="AS55" s="93">
        <v>0</v>
      </c>
      <c r="AT55" s="94">
        <f t="shared" si="1"/>
        <v>0</v>
      </c>
      <c r="AU55" s="95">
        <f>'SO 01 - MK Filipka'!P87</f>
        <v>0</v>
      </c>
      <c r="AV55" s="94">
        <f>'SO 01 - MK Filipka'!J33</f>
        <v>0</v>
      </c>
      <c r="AW55" s="94">
        <f>'SO 01 - MK Filipka'!J34</f>
        <v>0</v>
      </c>
      <c r="AX55" s="94">
        <f>'SO 01 - MK Filipka'!J35</f>
        <v>0</v>
      </c>
      <c r="AY55" s="94">
        <f>'SO 01 - MK Filipka'!J36</f>
        <v>0</v>
      </c>
      <c r="AZ55" s="94">
        <f>'SO 01 - MK Filipka'!F33</f>
        <v>0</v>
      </c>
      <c r="BA55" s="94">
        <f>'SO 01 - MK Filipka'!F34</f>
        <v>0</v>
      </c>
      <c r="BB55" s="94">
        <f>'SO 01 - MK Filipka'!F35</f>
        <v>0</v>
      </c>
      <c r="BC55" s="94">
        <f>'SO 01 - MK Filipka'!F36</f>
        <v>0</v>
      </c>
      <c r="BD55" s="96">
        <f>'SO 01 - MK Filipka'!F37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6.5" customHeight="1">
      <c r="A56" s="87" t="s">
        <v>73</v>
      </c>
      <c r="B56" s="88"/>
      <c r="C56" s="89"/>
      <c r="D56" s="330" t="s">
        <v>80</v>
      </c>
      <c r="E56" s="330"/>
      <c r="F56" s="330"/>
      <c r="G56" s="330"/>
      <c r="H56" s="330"/>
      <c r="I56" s="90"/>
      <c r="J56" s="330" t="s">
        <v>81</v>
      </c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1">
        <f>'SO 02 - MK Adolf'!J30</f>
        <v>0</v>
      </c>
      <c r="AH56" s="332"/>
      <c r="AI56" s="332"/>
      <c r="AJ56" s="332"/>
      <c r="AK56" s="332"/>
      <c r="AL56" s="332"/>
      <c r="AM56" s="332"/>
      <c r="AN56" s="331">
        <f t="shared" si="0"/>
        <v>0</v>
      </c>
      <c r="AO56" s="332"/>
      <c r="AP56" s="332"/>
      <c r="AQ56" s="91" t="s">
        <v>76</v>
      </c>
      <c r="AR56" s="92"/>
      <c r="AS56" s="93">
        <v>0</v>
      </c>
      <c r="AT56" s="94">
        <f t="shared" si="1"/>
        <v>0</v>
      </c>
      <c r="AU56" s="95">
        <f>'SO 02 - MK Adolf'!P86</f>
        <v>0</v>
      </c>
      <c r="AV56" s="94">
        <f>'SO 02 - MK Adolf'!J33</f>
        <v>0</v>
      </c>
      <c r="AW56" s="94">
        <f>'SO 02 - MK Adolf'!J34</f>
        <v>0</v>
      </c>
      <c r="AX56" s="94">
        <f>'SO 02 - MK Adolf'!J35</f>
        <v>0</v>
      </c>
      <c r="AY56" s="94">
        <f>'SO 02 - MK Adolf'!J36</f>
        <v>0</v>
      </c>
      <c r="AZ56" s="94">
        <f>'SO 02 - MK Adolf'!F33</f>
        <v>0</v>
      </c>
      <c r="BA56" s="94">
        <f>'SO 02 - MK Adolf'!F34</f>
        <v>0</v>
      </c>
      <c r="BB56" s="94">
        <f>'SO 02 - MK Adolf'!F35</f>
        <v>0</v>
      </c>
      <c r="BC56" s="94">
        <f>'SO 02 - MK Adolf'!F36</f>
        <v>0</v>
      </c>
      <c r="BD56" s="96">
        <f>'SO 02 - MK Adolf'!F37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7" customFormat="1" ht="16.5" customHeight="1">
      <c r="A57" s="87" t="s">
        <v>73</v>
      </c>
      <c r="B57" s="88"/>
      <c r="C57" s="89"/>
      <c r="D57" s="330" t="s">
        <v>83</v>
      </c>
      <c r="E57" s="330"/>
      <c r="F57" s="330"/>
      <c r="G57" s="330"/>
      <c r="H57" s="330"/>
      <c r="I57" s="90"/>
      <c r="J57" s="330" t="s">
        <v>84</v>
      </c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1">
        <f>'SO 03 - MK u starosty točna'!J30</f>
        <v>0</v>
      </c>
      <c r="AH57" s="332"/>
      <c r="AI57" s="332"/>
      <c r="AJ57" s="332"/>
      <c r="AK57" s="332"/>
      <c r="AL57" s="332"/>
      <c r="AM57" s="332"/>
      <c r="AN57" s="331">
        <f t="shared" si="0"/>
        <v>0</v>
      </c>
      <c r="AO57" s="332"/>
      <c r="AP57" s="332"/>
      <c r="AQ57" s="91" t="s">
        <v>76</v>
      </c>
      <c r="AR57" s="92"/>
      <c r="AS57" s="93">
        <v>0</v>
      </c>
      <c r="AT57" s="94">
        <f t="shared" si="1"/>
        <v>0</v>
      </c>
      <c r="AU57" s="95">
        <f>'SO 03 - MK u starosty točna'!P86</f>
        <v>0</v>
      </c>
      <c r="AV57" s="94">
        <f>'SO 03 - MK u starosty točna'!J33</f>
        <v>0</v>
      </c>
      <c r="AW57" s="94">
        <f>'SO 03 - MK u starosty točna'!J34</f>
        <v>0</v>
      </c>
      <c r="AX57" s="94">
        <f>'SO 03 - MK u starosty točna'!J35</f>
        <v>0</v>
      </c>
      <c r="AY57" s="94">
        <f>'SO 03 - MK u starosty točna'!J36</f>
        <v>0</v>
      </c>
      <c r="AZ57" s="94">
        <f>'SO 03 - MK u starosty točna'!F33</f>
        <v>0</v>
      </c>
      <c r="BA57" s="94">
        <f>'SO 03 - MK u starosty točna'!F34</f>
        <v>0</v>
      </c>
      <c r="BB57" s="94">
        <f>'SO 03 - MK u starosty točna'!F35</f>
        <v>0</v>
      </c>
      <c r="BC57" s="94">
        <f>'SO 03 - MK u starosty točna'!F36</f>
        <v>0</v>
      </c>
      <c r="BD57" s="96">
        <f>'SO 03 - MK u starosty točna'!F37</f>
        <v>0</v>
      </c>
      <c r="BT57" s="97" t="s">
        <v>77</v>
      </c>
      <c r="BV57" s="97" t="s">
        <v>71</v>
      </c>
      <c r="BW57" s="97" t="s">
        <v>85</v>
      </c>
      <c r="BX57" s="97" t="s">
        <v>5</v>
      </c>
      <c r="CL57" s="97" t="s">
        <v>19</v>
      </c>
      <c r="CM57" s="97" t="s">
        <v>79</v>
      </c>
    </row>
    <row r="58" spans="1:91" s="7" customFormat="1" ht="16.5" customHeight="1">
      <c r="A58" s="87" t="s">
        <v>73</v>
      </c>
      <c r="B58" s="88"/>
      <c r="C58" s="89"/>
      <c r="D58" s="330" t="s">
        <v>86</v>
      </c>
      <c r="E58" s="330"/>
      <c r="F58" s="330"/>
      <c r="G58" s="330"/>
      <c r="H58" s="330"/>
      <c r="I58" s="90"/>
      <c r="J58" s="330" t="s">
        <v>87</v>
      </c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330"/>
      <c r="AF58" s="330"/>
      <c r="AG58" s="331">
        <f>'SO 04 - Oprava MK od chat...'!J30</f>
        <v>0</v>
      </c>
      <c r="AH58" s="332"/>
      <c r="AI58" s="332"/>
      <c r="AJ58" s="332"/>
      <c r="AK58" s="332"/>
      <c r="AL58" s="332"/>
      <c r="AM58" s="332"/>
      <c r="AN58" s="331">
        <f t="shared" si="0"/>
        <v>0</v>
      </c>
      <c r="AO58" s="332"/>
      <c r="AP58" s="332"/>
      <c r="AQ58" s="91" t="s">
        <v>76</v>
      </c>
      <c r="AR58" s="92"/>
      <c r="AS58" s="93">
        <v>0</v>
      </c>
      <c r="AT58" s="94">
        <f t="shared" si="1"/>
        <v>0</v>
      </c>
      <c r="AU58" s="95">
        <f>'SO 04 - Oprava MK od chat...'!P86</f>
        <v>0</v>
      </c>
      <c r="AV58" s="94">
        <f>'SO 04 - Oprava MK od chat...'!J33</f>
        <v>0</v>
      </c>
      <c r="AW58" s="94">
        <f>'SO 04 - Oprava MK od chat...'!J34</f>
        <v>0</v>
      </c>
      <c r="AX58" s="94">
        <f>'SO 04 - Oprava MK od chat...'!J35</f>
        <v>0</v>
      </c>
      <c r="AY58" s="94">
        <f>'SO 04 - Oprava MK od chat...'!J36</f>
        <v>0</v>
      </c>
      <c r="AZ58" s="94">
        <f>'SO 04 - Oprava MK od chat...'!F33</f>
        <v>0</v>
      </c>
      <c r="BA58" s="94">
        <f>'SO 04 - Oprava MK od chat...'!F34</f>
        <v>0</v>
      </c>
      <c r="BB58" s="94">
        <f>'SO 04 - Oprava MK od chat...'!F35</f>
        <v>0</v>
      </c>
      <c r="BC58" s="94">
        <f>'SO 04 - Oprava MK od chat...'!F36</f>
        <v>0</v>
      </c>
      <c r="BD58" s="96">
        <f>'SO 04 - Oprava MK od chat...'!F37</f>
        <v>0</v>
      </c>
      <c r="BT58" s="97" t="s">
        <v>77</v>
      </c>
      <c r="BV58" s="97" t="s">
        <v>71</v>
      </c>
      <c r="BW58" s="97" t="s">
        <v>88</v>
      </c>
      <c r="BX58" s="97" t="s">
        <v>5</v>
      </c>
      <c r="CL58" s="97" t="s">
        <v>19</v>
      </c>
      <c r="CM58" s="97" t="s">
        <v>79</v>
      </c>
    </row>
    <row r="59" spans="1:91" s="7" customFormat="1" ht="16.5" customHeight="1">
      <c r="A59" s="87" t="s">
        <v>73</v>
      </c>
      <c r="B59" s="88"/>
      <c r="C59" s="89"/>
      <c r="D59" s="330" t="s">
        <v>89</v>
      </c>
      <c r="E59" s="330"/>
      <c r="F59" s="330"/>
      <c r="G59" s="330"/>
      <c r="H59" s="330"/>
      <c r="I59" s="90"/>
      <c r="J59" s="330" t="s">
        <v>90</v>
      </c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1">
        <f>'SO 05 - MK 3. Svytý Izido...'!J30</f>
        <v>0</v>
      </c>
      <c r="AH59" s="332"/>
      <c r="AI59" s="332"/>
      <c r="AJ59" s="332"/>
      <c r="AK59" s="332"/>
      <c r="AL59" s="332"/>
      <c r="AM59" s="332"/>
      <c r="AN59" s="331">
        <f t="shared" si="0"/>
        <v>0</v>
      </c>
      <c r="AO59" s="332"/>
      <c r="AP59" s="332"/>
      <c r="AQ59" s="91" t="s">
        <v>76</v>
      </c>
      <c r="AR59" s="92"/>
      <c r="AS59" s="98">
        <v>0</v>
      </c>
      <c r="AT59" s="99">
        <f t="shared" si="1"/>
        <v>0</v>
      </c>
      <c r="AU59" s="100">
        <f>'SO 05 - MK 3. Svytý Izido...'!P88</f>
        <v>0</v>
      </c>
      <c r="AV59" s="99">
        <f>'SO 05 - MK 3. Svytý Izido...'!J33</f>
        <v>0</v>
      </c>
      <c r="AW59" s="99">
        <f>'SO 05 - MK 3. Svytý Izido...'!J34</f>
        <v>0</v>
      </c>
      <c r="AX59" s="99">
        <f>'SO 05 - MK 3. Svytý Izido...'!J35</f>
        <v>0</v>
      </c>
      <c r="AY59" s="99">
        <f>'SO 05 - MK 3. Svytý Izido...'!J36</f>
        <v>0</v>
      </c>
      <c r="AZ59" s="99">
        <f>'SO 05 - MK 3. Svytý Izido...'!F33</f>
        <v>0</v>
      </c>
      <c r="BA59" s="99">
        <f>'SO 05 - MK 3. Svytý Izido...'!F34</f>
        <v>0</v>
      </c>
      <c r="BB59" s="99">
        <f>'SO 05 - MK 3. Svytý Izido...'!F35</f>
        <v>0</v>
      </c>
      <c r="BC59" s="99">
        <f>'SO 05 - MK 3. Svytý Izido...'!F36</f>
        <v>0</v>
      </c>
      <c r="BD59" s="101">
        <f>'SO 05 - MK 3. Svytý Izido...'!F37</f>
        <v>0</v>
      </c>
      <c r="BT59" s="97" t="s">
        <v>77</v>
      </c>
      <c r="BV59" s="97" t="s">
        <v>71</v>
      </c>
      <c r="BW59" s="97" t="s">
        <v>91</v>
      </c>
      <c r="BX59" s="97" t="s">
        <v>5</v>
      </c>
      <c r="CL59" s="97" t="s">
        <v>19</v>
      </c>
      <c r="CM59" s="97" t="s">
        <v>79</v>
      </c>
    </row>
    <row r="60" spans="1:91" s="2" customFormat="1" ht="30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40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91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0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</sheetData>
  <sheetProtection algorithmName="SHA-512" hashValue="ptVEoMjhlPkys2QXhHLTJlHEkln9EBqfLcevRyVoOAHHO79YXxiBzMh9P++snBlK9seTZuYnaPNHyr8f9poDdA==" saltValue="XhG2qeEHj2WK/mIpxcMD9ZesLDPyu3SvnQzHOwf9db5RGBj4Akgc3x4c82kOLkUo+vmZd2JYLkvJYcD7WkZQYg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 01 - MK Filipka'!C2" display="/"/>
    <hyperlink ref="A56" location="'SO 02 - MK Adolf'!C2" display="/"/>
    <hyperlink ref="A57" location="'SO 03 - MK u starosty točna'!C2" display="/"/>
    <hyperlink ref="A58" location="'SO 04 - Oprava MK od chat...'!C2" display="/"/>
    <hyperlink ref="A59" location="'SO 05 - MK 3. Svytý Izido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92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5" t="str">
        <f>'Rekapitulace stavby'!K6</f>
        <v>Oprava MK v obci Hrádek 2025</v>
      </c>
      <c r="F7" s="356"/>
      <c r="G7" s="356"/>
      <c r="H7" s="356"/>
      <c r="L7" s="21"/>
    </row>
    <row r="8" spans="1:46" s="2" customFormat="1" ht="12" customHeight="1">
      <c r="A8" s="35"/>
      <c r="B8" s="40"/>
      <c r="C8" s="35"/>
      <c r="D8" s="106" t="s">
        <v>93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7" t="s">
        <v>94</v>
      </c>
      <c r="F9" s="358"/>
      <c r="G9" s="358"/>
      <c r="H9" s="358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14. 4. 2025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22</v>
      </c>
      <c r="F15" s="35"/>
      <c r="G15" s="35"/>
      <c r="H15" s="35"/>
      <c r="I15" s="106" t="s">
        <v>27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9" t="str">
        <f>'Rekapitulace stavby'!E14</f>
        <v>Vyplň údaj</v>
      </c>
      <c r="F18" s="360"/>
      <c r="G18" s="360"/>
      <c r="H18" s="360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1" t="s">
        <v>19</v>
      </c>
      <c r="F27" s="361"/>
      <c r="G27" s="361"/>
      <c r="H27" s="36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ROUND(J87,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ROUND((SUM(BE87:BE133)),  2)</f>
        <v>0</v>
      </c>
      <c r="G33" s="35"/>
      <c r="H33" s="35"/>
      <c r="I33" s="119">
        <v>0.21</v>
      </c>
      <c r="J33" s="118">
        <f>ROUND(((SUM(BE87:BE133))*I33),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ROUND((SUM(BF87:BF133)),  2)</f>
        <v>0</v>
      </c>
      <c r="G34" s="35"/>
      <c r="H34" s="35"/>
      <c r="I34" s="119">
        <v>0.12</v>
      </c>
      <c r="J34" s="118">
        <f>ROUND(((SUM(BF87:BF133))*I34),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ROUND((SUM(BG87:BG133)),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ROUND((SUM(BH87:BH133)),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ROUND((SUM(BI87:BI133)),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95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2" t="str">
        <f>E7</f>
        <v>Oprava MK v obci Hrádek 2025</v>
      </c>
      <c r="F48" s="363"/>
      <c r="G48" s="363"/>
      <c r="H48" s="363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93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5" t="str">
        <f>E9</f>
        <v>SO 01 - MK Filipka</v>
      </c>
      <c r="F50" s="364"/>
      <c r="G50" s="364"/>
      <c r="H50" s="364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Obec Hrádek</v>
      </c>
      <c r="G52" s="37"/>
      <c r="H52" s="37"/>
      <c r="I52" s="30" t="s">
        <v>23</v>
      </c>
      <c r="J52" s="60" t="str">
        <f>IF(J12="","",J12)</f>
        <v>14. 4. 2025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Obec Hrádek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96</v>
      </c>
      <c r="D57" s="132"/>
      <c r="E57" s="132"/>
      <c r="F57" s="132"/>
      <c r="G57" s="132"/>
      <c r="H57" s="132"/>
      <c r="I57" s="132"/>
      <c r="J57" s="133" t="s">
        <v>97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J87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98</v>
      </c>
    </row>
    <row r="60" spans="1:47" s="9" customFormat="1" ht="24.95" customHeight="1">
      <c r="B60" s="135"/>
      <c r="C60" s="136"/>
      <c r="D60" s="137" t="s">
        <v>99</v>
      </c>
      <c r="E60" s="138"/>
      <c r="F60" s="138"/>
      <c r="G60" s="138"/>
      <c r="H60" s="138"/>
      <c r="I60" s="138"/>
      <c r="J60" s="139">
        <f>J88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100</v>
      </c>
      <c r="E61" s="144"/>
      <c r="F61" s="144"/>
      <c r="G61" s="144"/>
      <c r="H61" s="144"/>
      <c r="I61" s="144"/>
      <c r="J61" s="145">
        <f>J89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101</v>
      </c>
      <c r="E62" s="144"/>
      <c r="F62" s="144"/>
      <c r="G62" s="144"/>
      <c r="H62" s="144"/>
      <c r="I62" s="144"/>
      <c r="J62" s="145">
        <f>J100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102</v>
      </c>
      <c r="E63" s="144"/>
      <c r="F63" s="144"/>
      <c r="G63" s="144"/>
      <c r="H63" s="144"/>
      <c r="I63" s="144"/>
      <c r="J63" s="145">
        <f>J113</f>
        <v>0</v>
      </c>
      <c r="K63" s="142"/>
      <c r="L63" s="146"/>
    </row>
    <row r="64" spans="1:47" s="10" customFormat="1" ht="19.899999999999999" customHeight="1">
      <c r="B64" s="141"/>
      <c r="C64" s="142"/>
      <c r="D64" s="143" t="s">
        <v>103</v>
      </c>
      <c r="E64" s="144"/>
      <c r="F64" s="144"/>
      <c r="G64" s="144"/>
      <c r="H64" s="144"/>
      <c r="I64" s="144"/>
      <c r="J64" s="145">
        <f>J116</f>
        <v>0</v>
      </c>
      <c r="K64" s="142"/>
      <c r="L64" s="146"/>
    </row>
    <row r="65" spans="1:31" s="10" customFormat="1" ht="19.899999999999999" customHeight="1">
      <c r="B65" s="141"/>
      <c r="C65" s="142"/>
      <c r="D65" s="143" t="s">
        <v>104</v>
      </c>
      <c r="E65" s="144"/>
      <c r="F65" s="144"/>
      <c r="G65" s="144"/>
      <c r="H65" s="144"/>
      <c r="I65" s="144"/>
      <c r="J65" s="145">
        <f>J127</f>
        <v>0</v>
      </c>
      <c r="K65" s="142"/>
      <c r="L65" s="146"/>
    </row>
    <row r="66" spans="1:31" s="9" customFormat="1" ht="24.95" customHeight="1">
      <c r="B66" s="135"/>
      <c r="C66" s="136"/>
      <c r="D66" s="137" t="s">
        <v>105</v>
      </c>
      <c r="E66" s="138"/>
      <c r="F66" s="138"/>
      <c r="G66" s="138"/>
      <c r="H66" s="138"/>
      <c r="I66" s="138"/>
      <c r="J66" s="139">
        <f>J130</f>
        <v>0</v>
      </c>
      <c r="K66" s="136"/>
      <c r="L66" s="140"/>
    </row>
    <row r="67" spans="1:31" s="10" customFormat="1" ht="19.899999999999999" customHeight="1">
      <c r="B67" s="141"/>
      <c r="C67" s="142"/>
      <c r="D67" s="143" t="s">
        <v>106</v>
      </c>
      <c r="E67" s="144"/>
      <c r="F67" s="144"/>
      <c r="G67" s="144"/>
      <c r="H67" s="144"/>
      <c r="I67" s="144"/>
      <c r="J67" s="145">
        <f>J131</f>
        <v>0</v>
      </c>
      <c r="K67" s="142"/>
      <c r="L67" s="146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107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62" t="str">
        <f>E7</f>
        <v>Oprava MK v obci Hrádek 2025</v>
      </c>
      <c r="F77" s="363"/>
      <c r="G77" s="363"/>
      <c r="H77" s="363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93</v>
      </c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15" t="str">
        <f>E9</f>
        <v>SO 01 - MK Filipka</v>
      </c>
      <c r="F79" s="364"/>
      <c r="G79" s="364"/>
      <c r="H79" s="364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21</v>
      </c>
      <c r="D81" s="37"/>
      <c r="E81" s="37"/>
      <c r="F81" s="28" t="str">
        <f>F12</f>
        <v>Obec Hrádek</v>
      </c>
      <c r="G81" s="37"/>
      <c r="H81" s="37"/>
      <c r="I81" s="30" t="s">
        <v>23</v>
      </c>
      <c r="J81" s="60" t="str">
        <f>IF(J12="","",J12)</f>
        <v>14. 4. 2025</v>
      </c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25</v>
      </c>
      <c r="D83" s="37"/>
      <c r="E83" s="37"/>
      <c r="F83" s="28" t="str">
        <f>E15</f>
        <v>Obec Hrádek</v>
      </c>
      <c r="G83" s="37"/>
      <c r="H83" s="37"/>
      <c r="I83" s="30" t="s">
        <v>30</v>
      </c>
      <c r="J83" s="33" t="str">
        <f>E21</f>
        <v xml:space="preserve"> </v>
      </c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>
      <c r="A84" s="35"/>
      <c r="B84" s="36"/>
      <c r="C84" s="30" t="s">
        <v>28</v>
      </c>
      <c r="D84" s="37"/>
      <c r="E84" s="37"/>
      <c r="F84" s="28" t="str">
        <f>IF(E18="","",E18)</f>
        <v>Vyplň údaj</v>
      </c>
      <c r="G84" s="37"/>
      <c r="H84" s="37"/>
      <c r="I84" s="30" t="s">
        <v>32</v>
      </c>
      <c r="J84" s="33" t="str">
        <f>E24</f>
        <v xml:space="preserve"> </v>
      </c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0.3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11" customFormat="1" ht="29.25" customHeight="1">
      <c r="A86" s="147"/>
      <c r="B86" s="148"/>
      <c r="C86" s="149" t="s">
        <v>108</v>
      </c>
      <c r="D86" s="150" t="s">
        <v>54</v>
      </c>
      <c r="E86" s="150" t="s">
        <v>50</v>
      </c>
      <c r="F86" s="150" t="s">
        <v>51</v>
      </c>
      <c r="G86" s="150" t="s">
        <v>109</v>
      </c>
      <c r="H86" s="150" t="s">
        <v>110</v>
      </c>
      <c r="I86" s="150" t="s">
        <v>111</v>
      </c>
      <c r="J86" s="150" t="s">
        <v>97</v>
      </c>
      <c r="K86" s="151" t="s">
        <v>112</v>
      </c>
      <c r="L86" s="152"/>
      <c r="M86" s="69" t="s">
        <v>19</v>
      </c>
      <c r="N86" s="70" t="s">
        <v>39</v>
      </c>
      <c r="O86" s="70" t="s">
        <v>113</v>
      </c>
      <c r="P86" s="70" t="s">
        <v>114</v>
      </c>
      <c r="Q86" s="70" t="s">
        <v>115</v>
      </c>
      <c r="R86" s="70" t="s">
        <v>116</v>
      </c>
      <c r="S86" s="70" t="s">
        <v>117</v>
      </c>
      <c r="T86" s="71" t="s">
        <v>118</v>
      </c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65" s="2" customFormat="1" ht="22.9" customHeight="1">
      <c r="A87" s="35"/>
      <c r="B87" s="36"/>
      <c r="C87" s="76" t="s">
        <v>119</v>
      </c>
      <c r="D87" s="37"/>
      <c r="E87" s="37"/>
      <c r="F87" s="37"/>
      <c r="G87" s="37"/>
      <c r="H87" s="37"/>
      <c r="I87" s="37"/>
      <c r="J87" s="153">
        <f>BK87</f>
        <v>0</v>
      </c>
      <c r="K87" s="37"/>
      <c r="L87" s="40"/>
      <c r="M87" s="72"/>
      <c r="N87" s="154"/>
      <c r="O87" s="73"/>
      <c r="P87" s="155">
        <f>P88+P130</f>
        <v>0</v>
      </c>
      <c r="Q87" s="73"/>
      <c r="R87" s="155">
        <f>R88+R130</f>
        <v>7.7999999999999996E-3</v>
      </c>
      <c r="S87" s="73"/>
      <c r="T87" s="156">
        <f>T88+T130</f>
        <v>459.48999999999995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68</v>
      </c>
      <c r="AU87" s="18" t="s">
        <v>98</v>
      </c>
      <c r="BK87" s="157">
        <f>BK88+BK130</f>
        <v>0</v>
      </c>
    </row>
    <row r="88" spans="1:65" s="12" customFormat="1" ht="25.9" customHeight="1">
      <c r="B88" s="158"/>
      <c r="C88" s="159"/>
      <c r="D88" s="160" t="s">
        <v>68</v>
      </c>
      <c r="E88" s="161" t="s">
        <v>120</v>
      </c>
      <c r="F88" s="161" t="s">
        <v>121</v>
      </c>
      <c r="G88" s="159"/>
      <c r="H88" s="159"/>
      <c r="I88" s="162"/>
      <c r="J88" s="163">
        <f>BK88</f>
        <v>0</v>
      </c>
      <c r="K88" s="159"/>
      <c r="L88" s="164"/>
      <c r="M88" s="165"/>
      <c r="N88" s="166"/>
      <c r="O88" s="166"/>
      <c r="P88" s="167">
        <f>P89+P100+P113+P116+P127</f>
        <v>0</v>
      </c>
      <c r="Q88" s="166"/>
      <c r="R88" s="167">
        <f>R89+R100+R113+R116+R127</f>
        <v>7.7999999999999996E-3</v>
      </c>
      <c r="S88" s="166"/>
      <c r="T88" s="168">
        <f>T89+T100+T113+T116+T127</f>
        <v>459.48999999999995</v>
      </c>
      <c r="AR88" s="169" t="s">
        <v>77</v>
      </c>
      <c r="AT88" s="170" t="s">
        <v>68</v>
      </c>
      <c r="AU88" s="170" t="s">
        <v>69</v>
      </c>
      <c r="AY88" s="169" t="s">
        <v>122</v>
      </c>
      <c r="BK88" s="171">
        <f>BK89+BK100+BK113+BK116+BK127</f>
        <v>0</v>
      </c>
    </row>
    <row r="89" spans="1:65" s="12" customFormat="1" ht="22.9" customHeight="1">
      <c r="B89" s="158"/>
      <c r="C89" s="159"/>
      <c r="D89" s="160" t="s">
        <v>68</v>
      </c>
      <c r="E89" s="172" t="s">
        <v>77</v>
      </c>
      <c r="F89" s="172" t="s">
        <v>123</v>
      </c>
      <c r="G89" s="159"/>
      <c r="H89" s="159"/>
      <c r="I89" s="162"/>
      <c r="J89" s="173">
        <f>BK89</f>
        <v>0</v>
      </c>
      <c r="K89" s="159"/>
      <c r="L89" s="164"/>
      <c r="M89" s="165"/>
      <c r="N89" s="166"/>
      <c r="O89" s="166"/>
      <c r="P89" s="167">
        <f>SUM(P90:P99)</f>
        <v>0</v>
      </c>
      <c r="Q89" s="166"/>
      <c r="R89" s="167">
        <f>SUM(R90:R99)</f>
        <v>7.7999999999999996E-3</v>
      </c>
      <c r="S89" s="166"/>
      <c r="T89" s="168">
        <f>SUM(T90:T99)</f>
        <v>410.34999999999997</v>
      </c>
      <c r="AR89" s="169" t="s">
        <v>77</v>
      </c>
      <c r="AT89" s="170" t="s">
        <v>68</v>
      </c>
      <c r="AU89" s="170" t="s">
        <v>77</v>
      </c>
      <c r="AY89" s="169" t="s">
        <v>122</v>
      </c>
      <c r="BK89" s="171">
        <f>SUM(BK90:BK99)</f>
        <v>0</v>
      </c>
    </row>
    <row r="90" spans="1:65" s="2" customFormat="1" ht="37.9" customHeight="1">
      <c r="A90" s="35"/>
      <c r="B90" s="36"/>
      <c r="C90" s="174" t="s">
        <v>77</v>
      </c>
      <c r="D90" s="174" t="s">
        <v>124</v>
      </c>
      <c r="E90" s="175" t="s">
        <v>125</v>
      </c>
      <c r="F90" s="176" t="s">
        <v>126</v>
      </c>
      <c r="G90" s="177" t="s">
        <v>127</v>
      </c>
      <c r="H90" s="178">
        <v>1415</v>
      </c>
      <c r="I90" s="179"/>
      <c r="J90" s="180">
        <f>ROUND(I90*H90,2)</f>
        <v>0</v>
      </c>
      <c r="K90" s="176" t="s">
        <v>128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0.28999999999999998</v>
      </c>
      <c r="T90" s="184">
        <f>S90*H90</f>
        <v>410.34999999999997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129</v>
      </c>
      <c r="AT90" s="185" t="s">
        <v>124</v>
      </c>
      <c r="AU90" s="185" t="s">
        <v>79</v>
      </c>
      <c r="AY90" s="18" t="s">
        <v>122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129</v>
      </c>
      <c r="BM90" s="185" t="s">
        <v>130</v>
      </c>
    </row>
    <row r="91" spans="1:65" s="2" customFormat="1" ht="11.25">
      <c r="A91" s="35"/>
      <c r="B91" s="36"/>
      <c r="C91" s="37"/>
      <c r="D91" s="187" t="s">
        <v>131</v>
      </c>
      <c r="E91" s="37"/>
      <c r="F91" s="188" t="s">
        <v>132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131</v>
      </c>
      <c r="AU91" s="18" t="s">
        <v>79</v>
      </c>
    </row>
    <row r="92" spans="1:65" s="2" customFormat="1" ht="24.2" customHeight="1">
      <c r="A92" s="35"/>
      <c r="B92" s="36"/>
      <c r="C92" s="174" t="s">
        <v>79</v>
      </c>
      <c r="D92" s="174" t="s">
        <v>124</v>
      </c>
      <c r="E92" s="175" t="s">
        <v>133</v>
      </c>
      <c r="F92" s="176" t="s">
        <v>134</v>
      </c>
      <c r="G92" s="177" t="s">
        <v>127</v>
      </c>
      <c r="H92" s="178">
        <v>390</v>
      </c>
      <c r="I92" s="179"/>
      <c r="J92" s="180">
        <f>ROUND(I92*H92,2)</f>
        <v>0</v>
      </c>
      <c r="K92" s="176" t="s">
        <v>128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129</v>
      </c>
      <c r="AT92" s="185" t="s">
        <v>124</v>
      </c>
      <c r="AU92" s="185" t="s">
        <v>79</v>
      </c>
      <c r="AY92" s="18" t="s">
        <v>122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129</v>
      </c>
      <c r="BM92" s="185" t="s">
        <v>135</v>
      </c>
    </row>
    <row r="93" spans="1:65" s="2" customFormat="1" ht="11.25">
      <c r="A93" s="35"/>
      <c r="B93" s="36"/>
      <c r="C93" s="37"/>
      <c r="D93" s="187" t="s">
        <v>131</v>
      </c>
      <c r="E93" s="37"/>
      <c r="F93" s="188" t="s">
        <v>136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131</v>
      </c>
      <c r="AU93" s="18" t="s">
        <v>79</v>
      </c>
    </row>
    <row r="94" spans="1:65" s="2" customFormat="1" ht="16.5" customHeight="1">
      <c r="A94" s="35"/>
      <c r="B94" s="36"/>
      <c r="C94" s="192" t="s">
        <v>137</v>
      </c>
      <c r="D94" s="192" t="s">
        <v>138</v>
      </c>
      <c r="E94" s="193" t="s">
        <v>139</v>
      </c>
      <c r="F94" s="194" t="s">
        <v>140</v>
      </c>
      <c r="G94" s="195" t="s">
        <v>141</v>
      </c>
      <c r="H94" s="196">
        <v>7.8</v>
      </c>
      <c r="I94" s="197"/>
      <c r="J94" s="198">
        <f>ROUND(I94*H94,2)</f>
        <v>0</v>
      </c>
      <c r="K94" s="194" t="s">
        <v>128</v>
      </c>
      <c r="L94" s="199"/>
      <c r="M94" s="200" t="s">
        <v>19</v>
      </c>
      <c r="N94" s="201" t="s">
        <v>40</v>
      </c>
      <c r="O94" s="65"/>
      <c r="P94" s="183">
        <f>O94*H94</f>
        <v>0</v>
      </c>
      <c r="Q94" s="183">
        <v>1E-3</v>
      </c>
      <c r="R94" s="183">
        <f>Q94*H94</f>
        <v>7.7999999999999996E-3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142</v>
      </c>
      <c r="AT94" s="185" t="s">
        <v>138</v>
      </c>
      <c r="AU94" s="185" t="s">
        <v>79</v>
      </c>
      <c r="AY94" s="18" t="s">
        <v>122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129</v>
      </c>
      <c r="BM94" s="185" t="s">
        <v>143</v>
      </c>
    </row>
    <row r="95" spans="1:65" s="13" customFormat="1" ht="11.25">
      <c r="B95" s="202"/>
      <c r="C95" s="203"/>
      <c r="D95" s="204" t="s">
        <v>144</v>
      </c>
      <c r="E95" s="203"/>
      <c r="F95" s="205" t="s">
        <v>145</v>
      </c>
      <c r="G95" s="203"/>
      <c r="H95" s="206">
        <v>7.8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144</v>
      </c>
      <c r="AU95" s="212" t="s">
        <v>79</v>
      </c>
      <c r="AV95" s="13" t="s">
        <v>79</v>
      </c>
      <c r="AW95" s="13" t="s">
        <v>4</v>
      </c>
      <c r="AX95" s="13" t="s">
        <v>77</v>
      </c>
      <c r="AY95" s="212" t="s">
        <v>122</v>
      </c>
    </row>
    <row r="96" spans="1:65" s="2" customFormat="1" ht="16.5" customHeight="1">
      <c r="A96" s="35"/>
      <c r="B96" s="36"/>
      <c r="C96" s="174" t="s">
        <v>129</v>
      </c>
      <c r="D96" s="174" t="s">
        <v>124</v>
      </c>
      <c r="E96" s="175" t="s">
        <v>146</v>
      </c>
      <c r="F96" s="176" t="s">
        <v>147</v>
      </c>
      <c r="G96" s="177" t="s">
        <v>127</v>
      </c>
      <c r="H96" s="178">
        <v>390</v>
      </c>
      <c r="I96" s="179"/>
      <c r="J96" s="180">
        <f>ROUND(I96*H96,2)</f>
        <v>0</v>
      </c>
      <c r="K96" s="176" t="s">
        <v>128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129</v>
      </c>
      <c r="AT96" s="185" t="s">
        <v>124</v>
      </c>
      <c r="AU96" s="185" t="s">
        <v>79</v>
      </c>
      <c r="AY96" s="18" t="s">
        <v>122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129</v>
      </c>
      <c r="BM96" s="185" t="s">
        <v>148</v>
      </c>
    </row>
    <row r="97" spans="1:65" s="2" customFormat="1" ht="11.25">
      <c r="A97" s="35"/>
      <c r="B97" s="36"/>
      <c r="C97" s="37"/>
      <c r="D97" s="187" t="s">
        <v>131</v>
      </c>
      <c r="E97" s="37"/>
      <c r="F97" s="188" t="s">
        <v>149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131</v>
      </c>
      <c r="AU97" s="18" t="s">
        <v>79</v>
      </c>
    </row>
    <row r="98" spans="1:65" s="2" customFormat="1" ht="16.5" customHeight="1">
      <c r="A98" s="35"/>
      <c r="B98" s="36"/>
      <c r="C98" s="174" t="s">
        <v>150</v>
      </c>
      <c r="D98" s="174" t="s">
        <v>124</v>
      </c>
      <c r="E98" s="175" t="s">
        <v>151</v>
      </c>
      <c r="F98" s="176" t="s">
        <v>152</v>
      </c>
      <c r="G98" s="177" t="s">
        <v>127</v>
      </c>
      <c r="H98" s="178">
        <v>390</v>
      </c>
      <c r="I98" s="179"/>
      <c r="J98" s="180">
        <f>ROUND(I98*H98,2)</f>
        <v>0</v>
      </c>
      <c r="K98" s="176" t="s">
        <v>128</v>
      </c>
      <c r="L98" s="40"/>
      <c r="M98" s="181" t="s">
        <v>19</v>
      </c>
      <c r="N98" s="182" t="s">
        <v>40</v>
      </c>
      <c r="O98" s="65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129</v>
      </c>
      <c r="AT98" s="185" t="s">
        <v>124</v>
      </c>
      <c r="AU98" s="185" t="s">
        <v>79</v>
      </c>
      <c r="AY98" s="18" t="s">
        <v>122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77</v>
      </c>
      <c r="BK98" s="186">
        <f>ROUND(I98*H98,2)</f>
        <v>0</v>
      </c>
      <c r="BL98" s="18" t="s">
        <v>129</v>
      </c>
      <c r="BM98" s="185" t="s">
        <v>153</v>
      </c>
    </row>
    <row r="99" spans="1:65" s="2" customFormat="1" ht="11.25">
      <c r="A99" s="35"/>
      <c r="B99" s="36"/>
      <c r="C99" s="37"/>
      <c r="D99" s="187" t="s">
        <v>131</v>
      </c>
      <c r="E99" s="37"/>
      <c r="F99" s="188" t="s">
        <v>154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131</v>
      </c>
      <c r="AU99" s="18" t="s">
        <v>79</v>
      </c>
    </row>
    <row r="100" spans="1:65" s="12" customFormat="1" ht="22.9" customHeight="1">
      <c r="B100" s="158"/>
      <c r="C100" s="159"/>
      <c r="D100" s="160" t="s">
        <v>68</v>
      </c>
      <c r="E100" s="172" t="s">
        <v>150</v>
      </c>
      <c r="F100" s="172" t="s">
        <v>155</v>
      </c>
      <c r="G100" s="159"/>
      <c r="H100" s="159"/>
      <c r="I100" s="162"/>
      <c r="J100" s="173">
        <f>BK100</f>
        <v>0</v>
      </c>
      <c r="K100" s="159"/>
      <c r="L100" s="164"/>
      <c r="M100" s="165"/>
      <c r="N100" s="166"/>
      <c r="O100" s="166"/>
      <c r="P100" s="167">
        <f>SUM(P101:P112)</f>
        <v>0</v>
      </c>
      <c r="Q100" s="166"/>
      <c r="R100" s="167">
        <f>SUM(R101:R112)</f>
        <v>0</v>
      </c>
      <c r="S100" s="166"/>
      <c r="T100" s="168">
        <f>SUM(T101:T112)</f>
        <v>0</v>
      </c>
      <c r="AR100" s="169" t="s">
        <v>77</v>
      </c>
      <c r="AT100" s="170" t="s">
        <v>68</v>
      </c>
      <c r="AU100" s="170" t="s">
        <v>77</v>
      </c>
      <c r="AY100" s="169" t="s">
        <v>122</v>
      </c>
      <c r="BK100" s="171">
        <f>SUM(BK101:BK112)</f>
        <v>0</v>
      </c>
    </row>
    <row r="101" spans="1:65" s="2" customFormat="1" ht="21.75" customHeight="1">
      <c r="A101" s="35"/>
      <c r="B101" s="36"/>
      <c r="C101" s="174" t="s">
        <v>156</v>
      </c>
      <c r="D101" s="174" t="s">
        <v>124</v>
      </c>
      <c r="E101" s="175" t="s">
        <v>157</v>
      </c>
      <c r="F101" s="176" t="s">
        <v>158</v>
      </c>
      <c r="G101" s="177" t="s">
        <v>127</v>
      </c>
      <c r="H101" s="178">
        <v>1415</v>
      </c>
      <c r="I101" s="179"/>
      <c r="J101" s="180">
        <f>ROUND(I101*H101,2)</f>
        <v>0</v>
      </c>
      <c r="K101" s="176" t="s">
        <v>128</v>
      </c>
      <c r="L101" s="40"/>
      <c r="M101" s="181" t="s">
        <v>19</v>
      </c>
      <c r="N101" s="182" t="s">
        <v>40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129</v>
      </c>
      <c r="AT101" s="185" t="s">
        <v>124</v>
      </c>
      <c r="AU101" s="185" t="s">
        <v>79</v>
      </c>
      <c r="AY101" s="18" t="s">
        <v>122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77</v>
      </c>
      <c r="BK101" s="186">
        <f>ROUND(I101*H101,2)</f>
        <v>0</v>
      </c>
      <c r="BL101" s="18" t="s">
        <v>129</v>
      </c>
      <c r="BM101" s="185" t="s">
        <v>159</v>
      </c>
    </row>
    <row r="102" spans="1:65" s="2" customFormat="1" ht="11.25">
      <c r="A102" s="35"/>
      <c r="B102" s="36"/>
      <c r="C102" s="37"/>
      <c r="D102" s="187" t="s">
        <v>131</v>
      </c>
      <c r="E102" s="37"/>
      <c r="F102" s="188" t="s">
        <v>160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131</v>
      </c>
      <c r="AU102" s="18" t="s">
        <v>79</v>
      </c>
    </row>
    <row r="103" spans="1:65" s="2" customFormat="1" ht="16.5" customHeight="1">
      <c r="A103" s="35"/>
      <c r="B103" s="36"/>
      <c r="C103" s="174" t="s">
        <v>161</v>
      </c>
      <c r="D103" s="174" t="s">
        <v>124</v>
      </c>
      <c r="E103" s="175" t="s">
        <v>162</v>
      </c>
      <c r="F103" s="176" t="s">
        <v>163</v>
      </c>
      <c r="G103" s="177" t="s">
        <v>164</v>
      </c>
      <c r="H103" s="178">
        <v>39</v>
      </c>
      <c r="I103" s="179"/>
      <c r="J103" s="180">
        <f>ROUND(I103*H103,2)</f>
        <v>0</v>
      </c>
      <c r="K103" s="176" t="s">
        <v>128</v>
      </c>
      <c r="L103" s="40"/>
      <c r="M103" s="181" t="s">
        <v>19</v>
      </c>
      <c r="N103" s="182" t="s">
        <v>40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129</v>
      </c>
      <c r="AT103" s="185" t="s">
        <v>124</v>
      </c>
      <c r="AU103" s="185" t="s">
        <v>79</v>
      </c>
      <c r="AY103" s="18" t="s">
        <v>122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77</v>
      </c>
      <c r="BK103" s="186">
        <f>ROUND(I103*H103,2)</f>
        <v>0</v>
      </c>
      <c r="BL103" s="18" t="s">
        <v>129</v>
      </c>
      <c r="BM103" s="185" t="s">
        <v>165</v>
      </c>
    </row>
    <row r="104" spans="1:65" s="2" customFormat="1" ht="11.25">
      <c r="A104" s="35"/>
      <c r="B104" s="36"/>
      <c r="C104" s="37"/>
      <c r="D104" s="187" t="s">
        <v>131</v>
      </c>
      <c r="E104" s="37"/>
      <c r="F104" s="188" t="s">
        <v>166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131</v>
      </c>
      <c r="AU104" s="18" t="s">
        <v>79</v>
      </c>
    </row>
    <row r="105" spans="1:65" s="2" customFormat="1" ht="16.5" customHeight="1">
      <c r="A105" s="35"/>
      <c r="B105" s="36"/>
      <c r="C105" s="174" t="s">
        <v>142</v>
      </c>
      <c r="D105" s="174" t="s">
        <v>124</v>
      </c>
      <c r="E105" s="175" t="s">
        <v>167</v>
      </c>
      <c r="F105" s="176" t="s">
        <v>168</v>
      </c>
      <c r="G105" s="177" t="s">
        <v>127</v>
      </c>
      <c r="H105" s="178">
        <v>1415</v>
      </c>
      <c r="I105" s="179"/>
      <c r="J105" s="180">
        <f>ROUND(I105*H105,2)</f>
        <v>0</v>
      </c>
      <c r="K105" s="176" t="s">
        <v>128</v>
      </c>
      <c r="L105" s="40"/>
      <c r="M105" s="181" t="s">
        <v>19</v>
      </c>
      <c r="N105" s="182" t="s">
        <v>40</v>
      </c>
      <c r="O105" s="65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129</v>
      </c>
      <c r="AT105" s="185" t="s">
        <v>124</v>
      </c>
      <c r="AU105" s="185" t="s">
        <v>79</v>
      </c>
      <c r="AY105" s="18" t="s">
        <v>122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129</v>
      </c>
      <c r="BM105" s="185" t="s">
        <v>169</v>
      </c>
    </row>
    <row r="106" spans="1:65" s="2" customFormat="1" ht="11.25">
      <c r="A106" s="35"/>
      <c r="B106" s="36"/>
      <c r="C106" s="37"/>
      <c r="D106" s="187" t="s">
        <v>131</v>
      </c>
      <c r="E106" s="37"/>
      <c r="F106" s="188" t="s">
        <v>170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131</v>
      </c>
      <c r="AU106" s="18" t="s">
        <v>79</v>
      </c>
    </row>
    <row r="107" spans="1:65" s="2" customFormat="1" ht="16.5" customHeight="1">
      <c r="A107" s="35"/>
      <c r="B107" s="36"/>
      <c r="C107" s="174" t="s">
        <v>171</v>
      </c>
      <c r="D107" s="174" t="s">
        <v>124</v>
      </c>
      <c r="E107" s="175" t="s">
        <v>172</v>
      </c>
      <c r="F107" s="176" t="s">
        <v>173</v>
      </c>
      <c r="G107" s="177" t="s">
        <v>127</v>
      </c>
      <c r="H107" s="178">
        <v>1415</v>
      </c>
      <c r="I107" s="179"/>
      <c r="J107" s="180">
        <f>ROUND(I107*H107,2)</f>
        <v>0</v>
      </c>
      <c r="K107" s="176" t="s">
        <v>128</v>
      </c>
      <c r="L107" s="40"/>
      <c r="M107" s="181" t="s">
        <v>19</v>
      </c>
      <c r="N107" s="182" t="s">
        <v>40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129</v>
      </c>
      <c r="AT107" s="185" t="s">
        <v>124</v>
      </c>
      <c r="AU107" s="185" t="s">
        <v>79</v>
      </c>
      <c r="AY107" s="18" t="s">
        <v>122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129</v>
      </c>
      <c r="BM107" s="185" t="s">
        <v>174</v>
      </c>
    </row>
    <row r="108" spans="1:65" s="2" customFormat="1" ht="11.25">
      <c r="A108" s="35"/>
      <c r="B108" s="36"/>
      <c r="C108" s="37"/>
      <c r="D108" s="187" t="s">
        <v>131</v>
      </c>
      <c r="E108" s="37"/>
      <c r="F108" s="188" t="s">
        <v>175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131</v>
      </c>
      <c r="AU108" s="18" t="s">
        <v>79</v>
      </c>
    </row>
    <row r="109" spans="1:65" s="2" customFormat="1" ht="24.2" customHeight="1">
      <c r="A109" s="35"/>
      <c r="B109" s="36"/>
      <c r="C109" s="174" t="s">
        <v>176</v>
      </c>
      <c r="D109" s="174" t="s">
        <v>124</v>
      </c>
      <c r="E109" s="175" t="s">
        <v>177</v>
      </c>
      <c r="F109" s="176" t="s">
        <v>178</v>
      </c>
      <c r="G109" s="177" t="s">
        <v>127</v>
      </c>
      <c r="H109" s="178">
        <v>1415</v>
      </c>
      <c r="I109" s="179"/>
      <c r="J109" s="180">
        <f>ROUND(I109*H109,2)</f>
        <v>0</v>
      </c>
      <c r="K109" s="176" t="s">
        <v>128</v>
      </c>
      <c r="L109" s="40"/>
      <c r="M109" s="181" t="s">
        <v>19</v>
      </c>
      <c r="N109" s="182" t="s">
        <v>40</v>
      </c>
      <c r="O109" s="65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5" t="s">
        <v>129</v>
      </c>
      <c r="AT109" s="185" t="s">
        <v>124</v>
      </c>
      <c r="AU109" s="185" t="s">
        <v>79</v>
      </c>
      <c r="AY109" s="18" t="s">
        <v>122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18" t="s">
        <v>77</v>
      </c>
      <c r="BK109" s="186">
        <f>ROUND(I109*H109,2)</f>
        <v>0</v>
      </c>
      <c r="BL109" s="18" t="s">
        <v>129</v>
      </c>
      <c r="BM109" s="185" t="s">
        <v>179</v>
      </c>
    </row>
    <row r="110" spans="1:65" s="2" customFormat="1" ht="11.25">
      <c r="A110" s="35"/>
      <c r="B110" s="36"/>
      <c r="C110" s="37"/>
      <c r="D110" s="187" t="s">
        <v>131</v>
      </c>
      <c r="E110" s="37"/>
      <c r="F110" s="188" t="s">
        <v>180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131</v>
      </c>
      <c r="AU110" s="18" t="s">
        <v>79</v>
      </c>
    </row>
    <row r="111" spans="1:65" s="2" customFormat="1" ht="24.2" customHeight="1">
      <c r="A111" s="35"/>
      <c r="B111" s="36"/>
      <c r="C111" s="174" t="s">
        <v>181</v>
      </c>
      <c r="D111" s="174" t="s">
        <v>124</v>
      </c>
      <c r="E111" s="175" t="s">
        <v>182</v>
      </c>
      <c r="F111" s="176" t="s">
        <v>183</v>
      </c>
      <c r="G111" s="177" t="s">
        <v>127</v>
      </c>
      <c r="H111" s="178">
        <v>1415</v>
      </c>
      <c r="I111" s="179"/>
      <c r="J111" s="180">
        <f>ROUND(I111*H111,2)</f>
        <v>0</v>
      </c>
      <c r="K111" s="176" t="s">
        <v>128</v>
      </c>
      <c r="L111" s="40"/>
      <c r="M111" s="181" t="s">
        <v>19</v>
      </c>
      <c r="N111" s="182" t="s">
        <v>40</v>
      </c>
      <c r="O111" s="65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5" t="s">
        <v>129</v>
      </c>
      <c r="AT111" s="185" t="s">
        <v>124</v>
      </c>
      <c r="AU111" s="185" t="s">
        <v>79</v>
      </c>
      <c r="AY111" s="18" t="s">
        <v>122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8" t="s">
        <v>77</v>
      </c>
      <c r="BK111" s="186">
        <f>ROUND(I111*H111,2)</f>
        <v>0</v>
      </c>
      <c r="BL111" s="18" t="s">
        <v>129</v>
      </c>
      <c r="BM111" s="185" t="s">
        <v>184</v>
      </c>
    </row>
    <row r="112" spans="1:65" s="2" customFormat="1" ht="11.25">
      <c r="A112" s="35"/>
      <c r="B112" s="36"/>
      <c r="C112" s="37"/>
      <c r="D112" s="187" t="s">
        <v>131</v>
      </c>
      <c r="E112" s="37"/>
      <c r="F112" s="188" t="s">
        <v>185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131</v>
      </c>
      <c r="AU112" s="18" t="s">
        <v>79</v>
      </c>
    </row>
    <row r="113" spans="1:65" s="12" customFormat="1" ht="22.9" customHeight="1">
      <c r="B113" s="158"/>
      <c r="C113" s="159"/>
      <c r="D113" s="160" t="s">
        <v>68</v>
      </c>
      <c r="E113" s="172" t="s">
        <v>171</v>
      </c>
      <c r="F113" s="172" t="s">
        <v>186</v>
      </c>
      <c r="G113" s="159"/>
      <c r="H113" s="159"/>
      <c r="I113" s="162"/>
      <c r="J113" s="173">
        <f>BK113</f>
        <v>0</v>
      </c>
      <c r="K113" s="159"/>
      <c r="L113" s="164"/>
      <c r="M113" s="165"/>
      <c r="N113" s="166"/>
      <c r="O113" s="166"/>
      <c r="P113" s="167">
        <f>SUM(P114:P115)</f>
        <v>0</v>
      </c>
      <c r="Q113" s="166"/>
      <c r="R113" s="167">
        <f>SUM(R114:R115)</f>
        <v>0</v>
      </c>
      <c r="S113" s="166"/>
      <c r="T113" s="168">
        <f>SUM(T114:T115)</f>
        <v>49.14</v>
      </c>
      <c r="AR113" s="169" t="s">
        <v>77</v>
      </c>
      <c r="AT113" s="170" t="s">
        <v>68</v>
      </c>
      <c r="AU113" s="170" t="s">
        <v>77</v>
      </c>
      <c r="AY113" s="169" t="s">
        <v>122</v>
      </c>
      <c r="BK113" s="171">
        <f>SUM(BK114:BK115)</f>
        <v>0</v>
      </c>
    </row>
    <row r="114" spans="1:65" s="2" customFormat="1" ht="37.9" customHeight="1">
      <c r="A114" s="35"/>
      <c r="B114" s="36"/>
      <c r="C114" s="174" t="s">
        <v>8</v>
      </c>
      <c r="D114" s="174" t="s">
        <v>124</v>
      </c>
      <c r="E114" s="175" t="s">
        <v>187</v>
      </c>
      <c r="F114" s="176" t="s">
        <v>188</v>
      </c>
      <c r="G114" s="177" t="s">
        <v>127</v>
      </c>
      <c r="H114" s="178">
        <v>390</v>
      </c>
      <c r="I114" s="179"/>
      <c r="J114" s="180">
        <f>ROUND(I114*H114,2)</f>
        <v>0</v>
      </c>
      <c r="K114" s="176" t="s">
        <v>128</v>
      </c>
      <c r="L114" s="40"/>
      <c r="M114" s="181" t="s">
        <v>19</v>
      </c>
      <c r="N114" s="182" t="s">
        <v>40</v>
      </c>
      <c r="O114" s="65"/>
      <c r="P114" s="183">
        <f>O114*H114</f>
        <v>0</v>
      </c>
      <c r="Q114" s="183">
        <v>0</v>
      </c>
      <c r="R114" s="183">
        <f>Q114*H114</f>
        <v>0</v>
      </c>
      <c r="S114" s="183">
        <v>0.126</v>
      </c>
      <c r="T114" s="184">
        <f>S114*H114</f>
        <v>49.14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5" t="s">
        <v>129</v>
      </c>
      <c r="AT114" s="185" t="s">
        <v>124</v>
      </c>
      <c r="AU114" s="185" t="s">
        <v>79</v>
      </c>
      <c r="AY114" s="18" t="s">
        <v>122</v>
      </c>
      <c r="BE114" s="186">
        <f>IF(N114="základní",J114,0)</f>
        <v>0</v>
      </c>
      <c r="BF114" s="186">
        <f>IF(N114="snížená",J114,0)</f>
        <v>0</v>
      </c>
      <c r="BG114" s="186">
        <f>IF(N114="zákl. přenesená",J114,0)</f>
        <v>0</v>
      </c>
      <c r="BH114" s="186">
        <f>IF(N114="sníž. přenesená",J114,0)</f>
        <v>0</v>
      </c>
      <c r="BI114" s="186">
        <f>IF(N114="nulová",J114,0)</f>
        <v>0</v>
      </c>
      <c r="BJ114" s="18" t="s">
        <v>77</v>
      </c>
      <c r="BK114" s="186">
        <f>ROUND(I114*H114,2)</f>
        <v>0</v>
      </c>
      <c r="BL114" s="18" t="s">
        <v>129</v>
      </c>
      <c r="BM114" s="185" t="s">
        <v>189</v>
      </c>
    </row>
    <row r="115" spans="1:65" s="2" customFormat="1" ht="11.25">
      <c r="A115" s="35"/>
      <c r="B115" s="36"/>
      <c r="C115" s="37"/>
      <c r="D115" s="187" t="s">
        <v>131</v>
      </c>
      <c r="E115" s="37"/>
      <c r="F115" s="188" t="s">
        <v>190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131</v>
      </c>
      <c r="AU115" s="18" t="s">
        <v>79</v>
      </c>
    </row>
    <row r="116" spans="1:65" s="12" customFormat="1" ht="22.9" customHeight="1">
      <c r="B116" s="158"/>
      <c r="C116" s="159"/>
      <c r="D116" s="160" t="s">
        <v>68</v>
      </c>
      <c r="E116" s="172" t="s">
        <v>191</v>
      </c>
      <c r="F116" s="172" t="s">
        <v>192</v>
      </c>
      <c r="G116" s="159"/>
      <c r="H116" s="159"/>
      <c r="I116" s="162"/>
      <c r="J116" s="173">
        <f>BK116</f>
        <v>0</v>
      </c>
      <c r="K116" s="159"/>
      <c r="L116" s="164"/>
      <c r="M116" s="165"/>
      <c r="N116" s="166"/>
      <c r="O116" s="166"/>
      <c r="P116" s="167">
        <f>SUM(P117:P126)</f>
        <v>0</v>
      </c>
      <c r="Q116" s="166"/>
      <c r="R116" s="167">
        <f>SUM(R117:R126)</f>
        <v>0</v>
      </c>
      <c r="S116" s="166"/>
      <c r="T116" s="168">
        <f>SUM(T117:T126)</f>
        <v>0</v>
      </c>
      <c r="AR116" s="169" t="s">
        <v>77</v>
      </c>
      <c r="AT116" s="170" t="s">
        <v>68</v>
      </c>
      <c r="AU116" s="170" t="s">
        <v>77</v>
      </c>
      <c r="AY116" s="169" t="s">
        <v>122</v>
      </c>
      <c r="BK116" s="171">
        <f>SUM(BK117:BK126)</f>
        <v>0</v>
      </c>
    </row>
    <row r="117" spans="1:65" s="2" customFormat="1" ht="16.5" customHeight="1">
      <c r="A117" s="35"/>
      <c r="B117" s="36"/>
      <c r="C117" s="174" t="s">
        <v>193</v>
      </c>
      <c r="D117" s="174" t="s">
        <v>124</v>
      </c>
      <c r="E117" s="175" t="s">
        <v>194</v>
      </c>
      <c r="F117" s="176" t="s">
        <v>195</v>
      </c>
      <c r="G117" s="177" t="s">
        <v>196</v>
      </c>
      <c r="H117" s="178">
        <v>459.49</v>
      </c>
      <c r="I117" s="179"/>
      <c r="J117" s="180">
        <f>ROUND(I117*H117,2)</f>
        <v>0</v>
      </c>
      <c r="K117" s="176" t="s">
        <v>128</v>
      </c>
      <c r="L117" s="40"/>
      <c r="M117" s="181" t="s">
        <v>19</v>
      </c>
      <c r="N117" s="182" t="s">
        <v>40</v>
      </c>
      <c r="O117" s="65"/>
      <c r="P117" s="183">
        <f>O117*H117</f>
        <v>0</v>
      </c>
      <c r="Q117" s="183">
        <v>0</v>
      </c>
      <c r="R117" s="183">
        <f>Q117*H117</f>
        <v>0</v>
      </c>
      <c r="S117" s="183">
        <v>0</v>
      </c>
      <c r="T117" s="184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5" t="s">
        <v>129</v>
      </c>
      <c r="AT117" s="185" t="s">
        <v>124</v>
      </c>
      <c r="AU117" s="185" t="s">
        <v>79</v>
      </c>
      <c r="AY117" s="18" t="s">
        <v>122</v>
      </c>
      <c r="BE117" s="186">
        <f>IF(N117="základní",J117,0)</f>
        <v>0</v>
      </c>
      <c r="BF117" s="186">
        <f>IF(N117="snížená",J117,0)</f>
        <v>0</v>
      </c>
      <c r="BG117" s="186">
        <f>IF(N117="zákl. přenesená",J117,0)</f>
        <v>0</v>
      </c>
      <c r="BH117" s="186">
        <f>IF(N117="sníž. přenesená",J117,0)</f>
        <v>0</v>
      </c>
      <c r="BI117" s="186">
        <f>IF(N117="nulová",J117,0)</f>
        <v>0</v>
      </c>
      <c r="BJ117" s="18" t="s">
        <v>77</v>
      </c>
      <c r="BK117" s="186">
        <f>ROUND(I117*H117,2)</f>
        <v>0</v>
      </c>
      <c r="BL117" s="18" t="s">
        <v>129</v>
      </c>
      <c r="BM117" s="185" t="s">
        <v>197</v>
      </c>
    </row>
    <row r="118" spans="1:65" s="2" customFormat="1" ht="11.25">
      <c r="A118" s="35"/>
      <c r="B118" s="36"/>
      <c r="C118" s="37"/>
      <c r="D118" s="187" t="s">
        <v>131</v>
      </c>
      <c r="E118" s="37"/>
      <c r="F118" s="188" t="s">
        <v>198</v>
      </c>
      <c r="G118" s="37"/>
      <c r="H118" s="37"/>
      <c r="I118" s="189"/>
      <c r="J118" s="37"/>
      <c r="K118" s="37"/>
      <c r="L118" s="40"/>
      <c r="M118" s="190"/>
      <c r="N118" s="191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131</v>
      </c>
      <c r="AU118" s="18" t="s">
        <v>79</v>
      </c>
    </row>
    <row r="119" spans="1:65" s="2" customFormat="1" ht="24.2" customHeight="1">
      <c r="A119" s="35"/>
      <c r="B119" s="36"/>
      <c r="C119" s="174" t="s">
        <v>199</v>
      </c>
      <c r="D119" s="174" t="s">
        <v>124</v>
      </c>
      <c r="E119" s="175" t="s">
        <v>200</v>
      </c>
      <c r="F119" s="176" t="s">
        <v>201</v>
      </c>
      <c r="G119" s="177" t="s">
        <v>196</v>
      </c>
      <c r="H119" s="178">
        <v>459.49</v>
      </c>
      <c r="I119" s="179"/>
      <c r="J119" s="180">
        <f>ROUND(I119*H119,2)</f>
        <v>0</v>
      </c>
      <c r="K119" s="176" t="s">
        <v>128</v>
      </c>
      <c r="L119" s="40"/>
      <c r="M119" s="181" t="s">
        <v>19</v>
      </c>
      <c r="N119" s="182" t="s">
        <v>40</v>
      </c>
      <c r="O119" s="65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5" t="s">
        <v>129</v>
      </c>
      <c r="AT119" s="185" t="s">
        <v>124</v>
      </c>
      <c r="AU119" s="185" t="s">
        <v>79</v>
      </c>
      <c r="AY119" s="18" t="s">
        <v>122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18" t="s">
        <v>77</v>
      </c>
      <c r="BK119" s="186">
        <f>ROUND(I119*H119,2)</f>
        <v>0</v>
      </c>
      <c r="BL119" s="18" t="s">
        <v>129</v>
      </c>
      <c r="BM119" s="185" t="s">
        <v>202</v>
      </c>
    </row>
    <row r="120" spans="1:65" s="2" customFormat="1" ht="11.25">
      <c r="A120" s="35"/>
      <c r="B120" s="36"/>
      <c r="C120" s="37"/>
      <c r="D120" s="187" t="s">
        <v>131</v>
      </c>
      <c r="E120" s="37"/>
      <c r="F120" s="188" t="s">
        <v>203</v>
      </c>
      <c r="G120" s="37"/>
      <c r="H120" s="37"/>
      <c r="I120" s="189"/>
      <c r="J120" s="37"/>
      <c r="K120" s="37"/>
      <c r="L120" s="40"/>
      <c r="M120" s="190"/>
      <c r="N120" s="191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131</v>
      </c>
      <c r="AU120" s="18" t="s">
        <v>79</v>
      </c>
    </row>
    <row r="121" spans="1:65" s="2" customFormat="1" ht="24.2" customHeight="1">
      <c r="A121" s="35"/>
      <c r="B121" s="36"/>
      <c r="C121" s="174" t="s">
        <v>204</v>
      </c>
      <c r="D121" s="174" t="s">
        <v>124</v>
      </c>
      <c r="E121" s="175" t="s">
        <v>205</v>
      </c>
      <c r="F121" s="176" t="s">
        <v>206</v>
      </c>
      <c r="G121" s="177" t="s">
        <v>196</v>
      </c>
      <c r="H121" s="178">
        <v>13330.14</v>
      </c>
      <c r="I121" s="179"/>
      <c r="J121" s="180">
        <f>ROUND(I121*H121,2)</f>
        <v>0</v>
      </c>
      <c r="K121" s="176" t="s">
        <v>128</v>
      </c>
      <c r="L121" s="40"/>
      <c r="M121" s="181" t="s">
        <v>19</v>
      </c>
      <c r="N121" s="182" t="s">
        <v>40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129</v>
      </c>
      <c r="AT121" s="185" t="s">
        <v>124</v>
      </c>
      <c r="AU121" s="185" t="s">
        <v>79</v>
      </c>
      <c r="AY121" s="18" t="s">
        <v>122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77</v>
      </c>
      <c r="BK121" s="186">
        <f>ROUND(I121*H121,2)</f>
        <v>0</v>
      </c>
      <c r="BL121" s="18" t="s">
        <v>129</v>
      </c>
      <c r="BM121" s="185" t="s">
        <v>207</v>
      </c>
    </row>
    <row r="122" spans="1:65" s="2" customFormat="1" ht="11.25">
      <c r="A122" s="35"/>
      <c r="B122" s="36"/>
      <c r="C122" s="37"/>
      <c r="D122" s="187" t="s">
        <v>131</v>
      </c>
      <c r="E122" s="37"/>
      <c r="F122" s="188" t="s">
        <v>208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131</v>
      </c>
      <c r="AU122" s="18" t="s">
        <v>79</v>
      </c>
    </row>
    <row r="123" spans="1:65" s="14" customFormat="1" ht="11.25">
      <c r="B123" s="213"/>
      <c r="C123" s="214"/>
      <c r="D123" s="204" t="s">
        <v>144</v>
      </c>
      <c r="E123" s="215" t="s">
        <v>19</v>
      </c>
      <c r="F123" s="216" t="s">
        <v>209</v>
      </c>
      <c r="G123" s="214"/>
      <c r="H123" s="215" t="s">
        <v>19</v>
      </c>
      <c r="I123" s="217"/>
      <c r="J123" s="214"/>
      <c r="K123" s="214"/>
      <c r="L123" s="218"/>
      <c r="M123" s="219"/>
      <c r="N123" s="220"/>
      <c r="O123" s="220"/>
      <c r="P123" s="220"/>
      <c r="Q123" s="220"/>
      <c r="R123" s="220"/>
      <c r="S123" s="220"/>
      <c r="T123" s="221"/>
      <c r="AT123" s="222" t="s">
        <v>144</v>
      </c>
      <c r="AU123" s="222" t="s">
        <v>79</v>
      </c>
      <c r="AV123" s="14" t="s">
        <v>77</v>
      </c>
      <c r="AW123" s="14" t="s">
        <v>210</v>
      </c>
      <c r="AX123" s="14" t="s">
        <v>69</v>
      </c>
      <c r="AY123" s="222" t="s">
        <v>122</v>
      </c>
    </row>
    <row r="124" spans="1:65" s="13" customFormat="1" ht="11.25">
      <c r="B124" s="202"/>
      <c r="C124" s="203"/>
      <c r="D124" s="204" t="s">
        <v>144</v>
      </c>
      <c r="E124" s="223" t="s">
        <v>19</v>
      </c>
      <c r="F124" s="205" t="s">
        <v>211</v>
      </c>
      <c r="G124" s="203"/>
      <c r="H124" s="206">
        <v>13330.140000000001</v>
      </c>
      <c r="I124" s="207"/>
      <c r="J124" s="203"/>
      <c r="K124" s="203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144</v>
      </c>
      <c r="AU124" s="212" t="s">
        <v>79</v>
      </c>
      <c r="AV124" s="13" t="s">
        <v>79</v>
      </c>
      <c r="AW124" s="13" t="s">
        <v>210</v>
      </c>
      <c r="AX124" s="13" t="s">
        <v>77</v>
      </c>
      <c r="AY124" s="212" t="s">
        <v>122</v>
      </c>
    </row>
    <row r="125" spans="1:65" s="2" customFormat="1" ht="24.2" customHeight="1">
      <c r="A125" s="35"/>
      <c r="B125" s="36"/>
      <c r="C125" s="174" t="s">
        <v>212</v>
      </c>
      <c r="D125" s="174" t="s">
        <v>124</v>
      </c>
      <c r="E125" s="175" t="s">
        <v>213</v>
      </c>
      <c r="F125" s="176" t="s">
        <v>214</v>
      </c>
      <c r="G125" s="177" t="s">
        <v>196</v>
      </c>
      <c r="H125" s="178">
        <v>459.49</v>
      </c>
      <c r="I125" s="179"/>
      <c r="J125" s="180">
        <f>ROUND(I125*H125,2)</f>
        <v>0</v>
      </c>
      <c r="K125" s="176" t="s">
        <v>128</v>
      </c>
      <c r="L125" s="40"/>
      <c r="M125" s="181" t="s">
        <v>19</v>
      </c>
      <c r="N125" s="182" t="s">
        <v>40</v>
      </c>
      <c r="O125" s="65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5" t="s">
        <v>129</v>
      </c>
      <c r="AT125" s="185" t="s">
        <v>124</v>
      </c>
      <c r="AU125" s="185" t="s">
        <v>79</v>
      </c>
      <c r="AY125" s="18" t="s">
        <v>122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8" t="s">
        <v>77</v>
      </c>
      <c r="BK125" s="186">
        <f>ROUND(I125*H125,2)</f>
        <v>0</v>
      </c>
      <c r="BL125" s="18" t="s">
        <v>129</v>
      </c>
      <c r="BM125" s="185" t="s">
        <v>215</v>
      </c>
    </row>
    <row r="126" spans="1:65" s="2" customFormat="1" ht="11.25">
      <c r="A126" s="35"/>
      <c r="B126" s="36"/>
      <c r="C126" s="37"/>
      <c r="D126" s="187" t="s">
        <v>131</v>
      </c>
      <c r="E126" s="37"/>
      <c r="F126" s="188" t="s">
        <v>216</v>
      </c>
      <c r="G126" s="37"/>
      <c r="H126" s="37"/>
      <c r="I126" s="189"/>
      <c r="J126" s="37"/>
      <c r="K126" s="37"/>
      <c r="L126" s="40"/>
      <c r="M126" s="190"/>
      <c r="N126" s="191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131</v>
      </c>
      <c r="AU126" s="18" t="s">
        <v>79</v>
      </c>
    </row>
    <row r="127" spans="1:65" s="12" customFormat="1" ht="22.9" customHeight="1">
      <c r="B127" s="158"/>
      <c r="C127" s="159"/>
      <c r="D127" s="160" t="s">
        <v>68</v>
      </c>
      <c r="E127" s="172" t="s">
        <v>217</v>
      </c>
      <c r="F127" s="172" t="s">
        <v>218</v>
      </c>
      <c r="G127" s="159"/>
      <c r="H127" s="159"/>
      <c r="I127" s="162"/>
      <c r="J127" s="173">
        <f>BK127</f>
        <v>0</v>
      </c>
      <c r="K127" s="159"/>
      <c r="L127" s="164"/>
      <c r="M127" s="165"/>
      <c r="N127" s="166"/>
      <c r="O127" s="166"/>
      <c r="P127" s="167">
        <f>SUM(P128:P129)</f>
        <v>0</v>
      </c>
      <c r="Q127" s="166"/>
      <c r="R127" s="167">
        <f>SUM(R128:R129)</f>
        <v>0</v>
      </c>
      <c r="S127" s="166"/>
      <c r="T127" s="168">
        <f>SUM(T128:T129)</f>
        <v>0</v>
      </c>
      <c r="AR127" s="169" t="s">
        <v>77</v>
      </c>
      <c r="AT127" s="170" t="s">
        <v>68</v>
      </c>
      <c r="AU127" s="170" t="s">
        <v>77</v>
      </c>
      <c r="AY127" s="169" t="s">
        <v>122</v>
      </c>
      <c r="BK127" s="171">
        <f>SUM(BK128:BK129)</f>
        <v>0</v>
      </c>
    </row>
    <row r="128" spans="1:65" s="2" customFormat="1" ht="24.2" customHeight="1">
      <c r="A128" s="35"/>
      <c r="B128" s="36"/>
      <c r="C128" s="174" t="s">
        <v>219</v>
      </c>
      <c r="D128" s="174" t="s">
        <v>124</v>
      </c>
      <c r="E128" s="175" t="s">
        <v>220</v>
      </c>
      <c r="F128" s="176" t="s">
        <v>221</v>
      </c>
      <c r="G128" s="177" t="s">
        <v>196</v>
      </c>
      <c r="H128" s="178">
        <v>367</v>
      </c>
      <c r="I128" s="179"/>
      <c r="J128" s="180">
        <f>ROUND(I128*H128,2)</f>
        <v>0</v>
      </c>
      <c r="K128" s="176" t="s">
        <v>128</v>
      </c>
      <c r="L128" s="40"/>
      <c r="M128" s="181" t="s">
        <v>19</v>
      </c>
      <c r="N128" s="182" t="s">
        <v>40</v>
      </c>
      <c r="O128" s="65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5" t="s">
        <v>129</v>
      </c>
      <c r="AT128" s="185" t="s">
        <v>124</v>
      </c>
      <c r="AU128" s="185" t="s">
        <v>79</v>
      </c>
      <c r="AY128" s="18" t="s">
        <v>122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8" t="s">
        <v>77</v>
      </c>
      <c r="BK128" s="186">
        <f>ROUND(I128*H128,2)</f>
        <v>0</v>
      </c>
      <c r="BL128" s="18" t="s">
        <v>129</v>
      </c>
      <c r="BM128" s="185" t="s">
        <v>222</v>
      </c>
    </row>
    <row r="129" spans="1:65" s="2" customFormat="1" ht="11.25">
      <c r="A129" s="35"/>
      <c r="B129" s="36"/>
      <c r="C129" s="37"/>
      <c r="D129" s="187" t="s">
        <v>131</v>
      </c>
      <c r="E129" s="37"/>
      <c r="F129" s="188" t="s">
        <v>223</v>
      </c>
      <c r="G129" s="37"/>
      <c r="H129" s="37"/>
      <c r="I129" s="189"/>
      <c r="J129" s="37"/>
      <c r="K129" s="37"/>
      <c r="L129" s="40"/>
      <c r="M129" s="190"/>
      <c r="N129" s="191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131</v>
      </c>
      <c r="AU129" s="18" t="s">
        <v>79</v>
      </c>
    </row>
    <row r="130" spans="1:65" s="12" customFormat="1" ht="25.9" customHeight="1">
      <c r="B130" s="158"/>
      <c r="C130" s="159"/>
      <c r="D130" s="160" t="s">
        <v>68</v>
      </c>
      <c r="E130" s="161" t="s">
        <v>224</v>
      </c>
      <c r="F130" s="161" t="s">
        <v>225</v>
      </c>
      <c r="G130" s="159"/>
      <c r="H130" s="159"/>
      <c r="I130" s="162"/>
      <c r="J130" s="163">
        <f>BK130</f>
        <v>0</v>
      </c>
      <c r="K130" s="159"/>
      <c r="L130" s="164"/>
      <c r="M130" s="165"/>
      <c r="N130" s="166"/>
      <c r="O130" s="166"/>
      <c r="P130" s="167">
        <f>P131</f>
        <v>0</v>
      </c>
      <c r="Q130" s="166"/>
      <c r="R130" s="167">
        <f>R131</f>
        <v>0</v>
      </c>
      <c r="S130" s="166"/>
      <c r="T130" s="168">
        <f>T131</f>
        <v>0</v>
      </c>
      <c r="AR130" s="169" t="s">
        <v>150</v>
      </c>
      <c r="AT130" s="170" t="s">
        <v>68</v>
      </c>
      <c r="AU130" s="170" t="s">
        <v>69</v>
      </c>
      <c r="AY130" s="169" t="s">
        <v>122</v>
      </c>
      <c r="BK130" s="171">
        <f>BK131</f>
        <v>0</v>
      </c>
    </row>
    <row r="131" spans="1:65" s="12" customFormat="1" ht="22.9" customHeight="1">
      <c r="B131" s="158"/>
      <c r="C131" s="159"/>
      <c r="D131" s="160" t="s">
        <v>68</v>
      </c>
      <c r="E131" s="172" t="s">
        <v>226</v>
      </c>
      <c r="F131" s="172" t="s">
        <v>227</v>
      </c>
      <c r="G131" s="159"/>
      <c r="H131" s="159"/>
      <c r="I131" s="162"/>
      <c r="J131" s="173">
        <f>BK131</f>
        <v>0</v>
      </c>
      <c r="K131" s="159"/>
      <c r="L131" s="164"/>
      <c r="M131" s="165"/>
      <c r="N131" s="166"/>
      <c r="O131" s="166"/>
      <c r="P131" s="167">
        <f>SUM(P132:P133)</f>
        <v>0</v>
      </c>
      <c r="Q131" s="166"/>
      <c r="R131" s="167">
        <f>SUM(R132:R133)</f>
        <v>0</v>
      </c>
      <c r="S131" s="166"/>
      <c r="T131" s="168">
        <f>SUM(T132:T133)</f>
        <v>0</v>
      </c>
      <c r="AR131" s="169" t="s">
        <v>150</v>
      </c>
      <c r="AT131" s="170" t="s">
        <v>68</v>
      </c>
      <c r="AU131" s="170" t="s">
        <v>77</v>
      </c>
      <c r="AY131" s="169" t="s">
        <v>122</v>
      </c>
      <c r="BK131" s="171">
        <f>SUM(BK132:BK133)</f>
        <v>0</v>
      </c>
    </row>
    <row r="132" spans="1:65" s="2" customFormat="1" ht="16.5" customHeight="1">
      <c r="A132" s="35"/>
      <c r="B132" s="36"/>
      <c r="C132" s="174" t="s">
        <v>228</v>
      </c>
      <c r="D132" s="174" t="s">
        <v>124</v>
      </c>
      <c r="E132" s="175" t="s">
        <v>229</v>
      </c>
      <c r="F132" s="176" t="s">
        <v>230</v>
      </c>
      <c r="G132" s="177" t="s">
        <v>231</v>
      </c>
      <c r="H132" s="178">
        <v>1</v>
      </c>
      <c r="I132" s="179"/>
      <c r="J132" s="180">
        <f>ROUND(I132*H132,2)</f>
        <v>0</v>
      </c>
      <c r="K132" s="176" t="s">
        <v>128</v>
      </c>
      <c r="L132" s="40"/>
      <c r="M132" s="181" t="s">
        <v>19</v>
      </c>
      <c r="N132" s="182" t="s">
        <v>40</v>
      </c>
      <c r="O132" s="65"/>
      <c r="P132" s="183">
        <f>O132*H132</f>
        <v>0</v>
      </c>
      <c r="Q132" s="183">
        <v>0</v>
      </c>
      <c r="R132" s="183">
        <f>Q132*H132</f>
        <v>0</v>
      </c>
      <c r="S132" s="183">
        <v>0</v>
      </c>
      <c r="T132" s="18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5" t="s">
        <v>232</v>
      </c>
      <c r="AT132" s="185" t="s">
        <v>124</v>
      </c>
      <c r="AU132" s="185" t="s">
        <v>79</v>
      </c>
      <c r="AY132" s="18" t="s">
        <v>122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18" t="s">
        <v>77</v>
      </c>
      <c r="BK132" s="186">
        <f>ROUND(I132*H132,2)</f>
        <v>0</v>
      </c>
      <c r="BL132" s="18" t="s">
        <v>232</v>
      </c>
      <c r="BM132" s="185" t="s">
        <v>233</v>
      </c>
    </row>
    <row r="133" spans="1:65" s="2" customFormat="1" ht="11.25">
      <c r="A133" s="35"/>
      <c r="B133" s="36"/>
      <c r="C133" s="37"/>
      <c r="D133" s="187" t="s">
        <v>131</v>
      </c>
      <c r="E133" s="37"/>
      <c r="F133" s="188" t="s">
        <v>234</v>
      </c>
      <c r="G133" s="37"/>
      <c r="H133" s="37"/>
      <c r="I133" s="189"/>
      <c r="J133" s="37"/>
      <c r="K133" s="37"/>
      <c r="L133" s="40"/>
      <c r="M133" s="224"/>
      <c r="N133" s="225"/>
      <c r="O133" s="226"/>
      <c r="P133" s="226"/>
      <c r="Q133" s="226"/>
      <c r="R133" s="226"/>
      <c r="S133" s="226"/>
      <c r="T133" s="22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131</v>
      </c>
      <c r="AU133" s="18" t="s">
        <v>79</v>
      </c>
    </row>
    <row r="134" spans="1:65" s="2" customFormat="1" ht="6.95" customHeight="1">
      <c r="A134" s="35"/>
      <c r="B134" s="48"/>
      <c r="C134" s="49"/>
      <c r="D134" s="49"/>
      <c r="E134" s="49"/>
      <c r="F134" s="49"/>
      <c r="G134" s="49"/>
      <c r="H134" s="49"/>
      <c r="I134" s="49"/>
      <c r="J134" s="49"/>
      <c r="K134" s="49"/>
      <c r="L134" s="40"/>
      <c r="M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</sheetData>
  <sheetProtection algorithmName="SHA-512" hashValue="hC2yMFdJpDABAnxWCOsSnecdHDn+spbqjxbR5UIGZzutjxSS8Ad44gQzIrhM+BLoIrwfgltZ9kFpQhgCxCEtXA==" saltValue="j7Lus91rYQKvJxUc9knUlD9YJypPB1WbJPrN1zh+4OhfUfgges9DhEcm1dIaWC0XPhEtl6dWNK3Yjf2r7W92Hw==" spinCount="100000" sheet="1" objects="1" scenarios="1" formatColumns="0" formatRows="0" autoFilter="0"/>
  <autoFilter ref="C86:K133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3" r:id="rId2"/>
    <hyperlink ref="F97" r:id="rId3"/>
    <hyperlink ref="F99" r:id="rId4"/>
    <hyperlink ref="F102" r:id="rId5"/>
    <hyperlink ref="F104" r:id="rId6"/>
    <hyperlink ref="F106" r:id="rId7"/>
    <hyperlink ref="F108" r:id="rId8"/>
    <hyperlink ref="F110" r:id="rId9"/>
    <hyperlink ref="F112" r:id="rId10"/>
    <hyperlink ref="F115" r:id="rId11"/>
    <hyperlink ref="F118" r:id="rId12"/>
    <hyperlink ref="F120" r:id="rId13"/>
    <hyperlink ref="F122" r:id="rId14"/>
    <hyperlink ref="F126" r:id="rId15"/>
    <hyperlink ref="F129" r:id="rId16"/>
    <hyperlink ref="F133" r:id="rId1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92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5" t="str">
        <f>'Rekapitulace stavby'!K6</f>
        <v>Oprava MK v obci Hrádek 2025</v>
      </c>
      <c r="F7" s="356"/>
      <c r="G7" s="356"/>
      <c r="H7" s="356"/>
      <c r="L7" s="21"/>
    </row>
    <row r="8" spans="1:46" s="2" customFormat="1" ht="12" customHeight="1">
      <c r="A8" s="35"/>
      <c r="B8" s="40"/>
      <c r="C8" s="35"/>
      <c r="D8" s="106" t="s">
        <v>93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7" t="s">
        <v>235</v>
      </c>
      <c r="F9" s="358"/>
      <c r="G9" s="358"/>
      <c r="H9" s="358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14. 4. 2025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22</v>
      </c>
      <c r="F15" s="35"/>
      <c r="G15" s="35"/>
      <c r="H15" s="35"/>
      <c r="I15" s="106" t="s">
        <v>27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9" t="str">
        <f>'Rekapitulace stavby'!E14</f>
        <v>Vyplň údaj</v>
      </c>
      <c r="F18" s="360"/>
      <c r="G18" s="360"/>
      <c r="H18" s="360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1" t="s">
        <v>19</v>
      </c>
      <c r="F27" s="361"/>
      <c r="G27" s="361"/>
      <c r="H27" s="36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ROUND(J86,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ROUND((SUM(BE86:BE121)),  2)</f>
        <v>0</v>
      </c>
      <c r="G33" s="35"/>
      <c r="H33" s="35"/>
      <c r="I33" s="119">
        <v>0.21</v>
      </c>
      <c r="J33" s="118">
        <f>ROUND(((SUM(BE86:BE121))*I33),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ROUND((SUM(BF86:BF121)),  2)</f>
        <v>0</v>
      </c>
      <c r="G34" s="35"/>
      <c r="H34" s="35"/>
      <c r="I34" s="119">
        <v>0.12</v>
      </c>
      <c r="J34" s="118">
        <f>ROUND(((SUM(BF86:BF121))*I34),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ROUND((SUM(BG86:BG121)),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ROUND((SUM(BH86:BH121)),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ROUND((SUM(BI86:BI121)),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95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2" t="str">
        <f>E7</f>
        <v>Oprava MK v obci Hrádek 2025</v>
      </c>
      <c r="F48" s="363"/>
      <c r="G48" s="363"/>
      <c r="H48" s="363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93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5" t="str">
        <f>E9</f>
        <v>SO 02 - MK Adolf</v>
      </c>
      <c r="F50" s="364"/>
      <c r="G50" s="364"/>
      <c r="H50" s="364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Obec Hrádek</v>
      </c>
      <c r="G52" s="37"/>
      <c r="H52" s="37"/>
      <c r="I52" s="30" t="s">
        <v>23</v>
      </c>
      <c r="J52" s="60" t="str">
        <f>IF(J12="","",J12)</f>
        <v>14. 4. 2025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Obec Hrádek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96</v>
      </c>
      <c r="D57" s="132"/>
      <c r="E57" s="132"/>
      <c r="F57" s="132"/>
      <c r="G57" s="132"/>
      <c r="H57" s="132"/>
      <c r="I57" s="132"/>
      <c r="J57" s="133" t="s">
        <v>97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J86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98</v>
      </c>
    </row>
    <row r="60" spans="1:47" s="9" customFormat="1" ht="24.95" customHeight="1">
      <c r="B60" s="135"/>
      <c r="C60" s="136"/>
      <c r="D60" s="137" t="s">
        <v>99</v>
      </c>
      <c r="E60" s="138"/>
      <c r="F60" s="138"/>
      <c r="G60" s="138"/>
      <c r="H60" s="138"/>
      <c r="I60" s="138"/>
      <c r="J60" s="139">
        <f>J87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100</v>
      </c>
      <c r="E61" s="144"/>
      <c r="F61" s="144"/>
      <c r="G61" s="144"/>
      <c r="H61" s="144"/>
      <c r="I61" s="144"/>
      <c r="J61" s="145">
        <f>J88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101</v>
      </c>
      <c r="E62" s="144"/>
      <c r="F62" s="144"/>
      <c r="G62" s="144"/>
      <c r="H62" s="144"/>
      <c r="I62" s="144"/>
      <c r="J62" s="145">
        <f>J91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103</v>
      </c>
      <c r="E63" s="144"/>
      <c r="F63" s="144"/>
      <c r="G63" s="144"/>
      <c r="H63" s="144"/>
      <c r="I63" s="144"/>
      <c r="J63" s="145">
        <f>J104</f>
        <v>0</v>
      </c>
      <c r="K63" s="142"/>
      <c r="L63" s="146"/>
    </row>
    <row r="64" spans="1:47" s="10" customFormat="1" ht="19.899999999999999" customHeight="1">
      <c r="B64" s="141"/>
      <c r="C64" s="142"/>
      <c r="D64" s="143" t="s">
        <v>104</v>
      </c>
      <c r="E64" s="144"/>
      <c r="F64" s="144"/>
      <c r="G64" s="144"/>
      <c r="H64" s="144"/>
      <c r="I64" s="144"/>
      <c r="J64" s="145">
        <f>J115</f>
        <v>0</v>
      </c>
      <c r="K64" s="142"/>
      <c r="L64" s="146"/>
    </row>
    <row r="65" spans="1:31" s="9" customFormat="1" ht="24.95" customHeight="1">
      <c r="B65" s="135"/>
      <c r="C65" s="136"/>
      <c r="D65" s="137" t="s">
        <v>105</v>
      </c>
      <c r="E65" s="138"/>
      <c r="F65" s="138"/>
      <c r="G65" s="138"/>
      <c r="H65" s="138"/>
      <c r="I65" s="138"/>
      <c r="J65" s="139">
        <f>J118</f>
        <v>0</v>
      </c>
      <c r="K65" s="136"/>
      <c r="L65" s="140"/>
    </row>
    <row r="66" spans="1:31" s="10" customFormat="1" ht="19.899999999999999" customHeight="1">
      <c r="B66" s="141"/>
      <c r="C66" s="142"/>
      <c r="D66" s="143" t="s">
        <v>106</v>
      </c>
      <c r="E66" s="144"/>
      <c r="F66" s="144"/>
      <c r="G66" s="144"/>
      <c r="H66" s="144"/>
      <c r="I66" s="144"/>
      <c r="J66" s="145">
        <f>J119</f>
        <v>0</v>
      </c>
      <c r="K66" s="142"/>
      <c r="L66" s="146"/>
    </row>
    <row r="67" spans="1:31" s="2" customFormat="1" ht="21.7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107</v>
      </c>
      <c r="D73" s="37"/>
      <c r="E73" s="37"/>
      <c r="F73" s="37"/>
      <c r="G73" s="37"/>
      <c r="H73" s="3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16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62" t="str">
        <f>E7</f>
        <v>Oprava MK v obci Hrádek 2025</v>
      </c>
      <c r="F76" s="363"/>
      <c r="G76" s="363"/>
      <c r="H76" s="363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93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15" t="str">
        <f>E9</f>
        <v>SO 02 - MK Adolf</v>
      </c>
      <c r="F78" s="364"/>
      <c r="G78" s="364"/>
      <c r="H78" s="364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7"/>
      <c r="E80" s="37"/>
      <c r="F80" s="28" t="str">
        <f>F12</f>
        <v>Obec Hrádek</v>
      </c>
      <c r="G80" s="37"/>
      <c r="H80" s="37"/>
      <c r="I80" s="30" t="s">
        <v>23</v>
      </c>
      <c r="J80" s="60" t="str">
        <f>IF(J12="","",J12)</f>
        <v>14. 4. 2025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25</v>
      </c>
      <c r="D82" s="37"/>
      <c r="E82" s="37"/>
      <c r="F82" s="28" t="str">
        <f>E15</f>
        <v>Obec Hrádek</v>
      </c>
      <c r="G82" s="37"/>
      <c r="H82" s="37"/>
      <c r="I82" s="30" t="s">
        <v>30</v>
      </c>
      <c r="J82" s="33" t="str">
        <f>E21</f>
        <v xml:space="preserve"> 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28</v>
      </c>
      <c r="D83" s="37"/>
      <c r="E83" s="37"/>
      <c r="F83" s="28" t="str">
        <f>IF(E18="","",E18)</f>
        <v>Vyplň údaj</v>
      </c>
      <c r="G83" s="37"/>
      <c r="H83" s="37"/>
      <c r="I83" s="30" t="s">
        <v>32</v>
      </c>
      <c r="J83" s="33" t="str">
        <f>E24</f>
        <v xml:space="preserve"> </v>
      </c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47"/>
      <c r="B85" s="148"/>
      <c r="C85" s="149" t="s">
        <v>108</v>
      </c>
      <c r="D85" s="150" t="s">
        <v>54</v>
      </c>
      <c r="E85" s="150" t="s">
        <v>50</v>
      </c>
      <c r="F85" s="150" t="s">
        <v>51</v>
      </c>
      <c r="G85" s="150" t="s">
        <v>109</v>
      </c>
      <c r="H85" s="150" t="s">
        <v>110</v>
      </c>
      <c r="I85" s="150" t="s">
        <v>111</v>
      </c>
      <c r="J85" s="150" t="s">
        <v>97</v>
      </c>
      <c r="K85" s="151" t="s">
        <v>112</v>
      </c>
      <c r="L85" s="152"/>
      <c r="M85" s="69" t="s">
        <v>19</v>
      </c>
      <c r="N85" s="70" t="s">
        <v>39</v>
      </c>
      <c r="O85" s="70" t="s">
        <v>113</v>
      </c>
      <c r="P85" s="70" t="s">
        <v>114</v>
      </c>
      <c r="Q85" s="70" t="s">
        <v>115</v>
      </c>
      <c r="R85" s="70" t="s">
        <v>116</v>
      </c>
      <c r="S85" s="70" t="s">
        <v>117</v>
      </c>
      <c r="T85" s="71" t="s">
        <v>118</v>
      </c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65" s="2" customFormat="1" ht="22.9" customHeight="1">
      <c r="A86" s="35"/>
      <c r="B86" s="36"/>
      <c r="C86" s="76" t="s">
        <v>119</v>
      </c>
      <c r="D86" s="37"/>
      <c r="E86" s="37"/>
      <c r="F86" s="37"/>
      <c r="G86" s="37"/>
      <c r="H86" s="37"/>
      <c r="I86" s="37"/>
      <c r="J86" s="153">
        <f>BK86</f>
        <v>0</v>
      </c>
      <c r="K86" s="37"/>
      <c r="L86" s="40"/>
      <c r="M86" s="72"/>
      <c r="N86" s="154"/>
      <c r="O86" s="73"/>
      <c r="P86" s="155">
        <f>P87+P118</f>
        <v>0</v>
      </c>
      <c r="Q86" s="73"/>
      <c r="R86" s="155">
        <f>R87+R118</f>
        <v>0</v>
      </c>
      <c r="S86" s="73"/>
      <c r="T86" s="156">
        <f>T87+T118</f>
        <v>171.1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68</v>
      </c>
      <c r="AU86" s="18" t="s">
        <v>98</v>
      </c>
      <c r="BK86" s="157">
        <f>BK87+BK118</f>
        <v>0</v>
      </c>
    </row>
    <row r="87" spans="1:65" s="12" customFormat="1" ht="25.9" customHeight="1">
      <c r="B87" s="158"/>
      <c r="C87" s="159"/>
      <c r="D87" s="160" t="s">
        <v>68</v>
      </c>
      <c r="E87" s="161" t="s">
        <v>120</v>
      </c>
      <c r="F87" s="161" t="s">
        <v>121</v>
      </c>
      <c r="G87" s="159"/>
      <c r="H87" s="159"/>
      <c r="I87" s="162"/>
      <c r="J87" s="163">
        <f>BK87</f>
        <v>0</v>
      </c>
      <c r="K87" s="159"/>
      <c r="L87" s="164"/>
      <c r="M87" s="165"/>
      <c r="N87" s="166"/>
      <c r="O87" s="166"/>
      <c r="P87" s="167">
        <f>P88+P91+P104+P115</f>
        <v>0</v>
      </c>
      <c r="Q87" s="166"/>
      <c r="R87" s="167">
        <f>R88+R91+R104+R115</f>
        <v>0</v>
      </c>
      <c r="S87" s="166"/>
      <c r="T87" s="168">
        <f>T88+T91+T104+T115</f>
        <v>171.1</v>
      </c>
      <c r="AR87" s="169" t="s">
        <v>77</v>
      </c>
      <c r="AT87" s="170" t="s">
        <v>68</v>
      </c>
      <c r="AU87" s="170" t="s">
        <v>69</v>
      </c>
      <c r="AY87" s="169" t="s">
        <v>122</v>
      </c>
      <c r="BK87" s="171">
        <f>BK88+BK91+BK104+BK115</f>
        <v>0</v>
      </c>
    </row>
    <row r="88" spans="1:65" s="12" customFormat="1" ht="22.9" customHeight="1">
      <c r="B88" s="158"/>
      <c r="C88" s="159"/>
      <c r="D88" s="160" t="s">
        <v>68</v>
      </c>
      <c r="E88" s="172" t="s">
        <v>77</v>
      </c>
      <c r="F88" s="172" t="s">
        <v>123</v>
      </c>
      <c r="G88" s="159"/>
      <c r="H88" s="159"/>
      <c r="I88" s="162"/>
      <c r="J88" s="173">
        <f>BK88</f>
        <v>0</v>
      </c>
      <c r="K88" s="159"/>
      <c r="L88" s="164"/>
      <c r="M88" s="165"/>
      <c r="N88" s="166"/>
      <c r="O88" s="166"/>
      <c r="P88" s="167">
        <f>SUM(P89:P90)</f>
        <v>0</v>
      </c>
      <c r="Q88" s="166"/>
      <c r="R88" s="167">
        <f>SUM(R89:R90)</f>
        <v>0</v>
      </c>
      <c r="S88" s="166"/>
      <c r="T88" s="168">
        <f>SUM(T89:T90)</f>
        <v>171.1</v>
      </c>
      <c r="AR88" s="169" t="s">
        <v>77</v>
      </c>
      <c r="AT88" s="170" t="s">
        <v>68</v>
      </c>
      <c r="AU88" s="170" t="s">
        <v>77</v>
      </c>
      <c r="AY88" s="169" t="s">
        <v>122</v>
      </c>
      <c r="BK88" s="171">
        <f>SUM(BK89:BK90)</f>
        <v>0</v>
      </c>
    </row>
    <row r="89" spans="1:65" s="2" customFormat="1" ht="37.9" customHeight="1">
      <c r="A89" s="35"/>
      <c r="B89" s="36"/>
      <c r="C89" s="174" t="s">
        <v>77</v>
      </c>
      <c r="D89" s="174" t="s">
        <v>124</v>
      </c>
      <c r="E89" s="175" t="s">
        <v>125</v>
      </c>
      <c r="F89" s="176" t="s">
        <v>126</v>
      </c>
      <c r="G89" s="177" t="s">
        <v>127</v>
      </c>
      <c r="H89" s="178">
        <v>590</v>
      </c>
      <c r="I89" s="179"/>
      <c r="J89" s="180">
        <f>ROUND(I89*H89,2)</f>
        <v>0</v>
      </c>
      <c r="K89" s="176" t="s">
        <v>128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0.28999999999999998</v>
      </c>
      <c r="T89" s="184">
        <f>S89*H89</f>
        <v>171.1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129</v>
      </c>
      <c r="AT89" s="185" t="s">
        <v>124</v>
      </c>
      <c r="AU89" s="185" t="s">
        <v>79</v>
      </c>
      <c r="AY89" s="18" t="s">
        <v>122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129</v>
      </c>
      <c r="BM89" s="185" t="s">
        <v>236</v>
      </c>
    </row>
    <row r="90" spans="1:65" s="2" customFormat="1" ht="11.25">
      <c r="A90" s="35"/>
      <c r="B90" s="36"/>
      <c r="C90" s="37"/>
      <c r="D90" s="187" t="s">
        <v>131</v>
      </c>
      <c r="E90" s="37"/>
      <c r="F90" s="188" t="s">
        <v>132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131</v>
      </c>
      <c r="AU90" s="18" t="s">
        <v>79</v>
      </c>
    </row>
    <row r="91" spans="1:65" s="12" customFormat="1" ht="22.9" customHeight="1">
      <c r="B91" s="158"/>
      <c r="C91" s="159"/>
      <c r="D91" s="160" t="s">
        <v>68</v>
      </c>
      <c r="E91" s="172" t="s">
        <v>150</v>
      </c>
      <c r="F91" s="172" t="s">
        <v>155</v>
      </c>
      <c r="G91" s="159"/>
      <c r="H91" s="159"/>
      <c r="I91" s="162"/>
      <c r="J91" s="173">
        <f>BK91</f>
        <v>0</v>
      </c>
      <c r="K91" s="159"/>
      <c r="L91" s="164"/>
      <c r="M91" s="165"/>
      <c r="N91" s="166"/>
      <c r="O91" s="166"/>
      <c r="P91" s="167">
        <f>SUM(P92:P103)</f>
        <v>0</v>
      </c>
      <c r="Q91" s="166"/>
      <c r="R91" s="167">
        <f>SUM(R92:R103)</f>
        <v>0</v>
      </c>
      <c r="S91" s="166"/>
      <c r="T91" s="168">
        <f>SUM(T92:T103)</f>
        <v>0</v>
      </c>
      <c r="AR91" s="169" t="s">
        <v>77</v>
      </c>
      <c r="AT91" s="170" t="s">
        <v>68</v>
      </c>
      <c r="AU91" s="170" t="s">
        <v>77</v>
      </c>
      <c r="AY91" s="169" t="s">
        <v>122</v>
      </c>
      <c r="BK91" s="171">
        <f>SUM(BK92:BK103)</f>
        <v>0</v>
      </c>
    </row>
    <row r="92" spans="1:65" s="2" customFormat="1" ht="24.2" customHeight="1">
      <c r="A92" s="35"/>
      <c r="B92" s="36"/>
      <c r="C92" s="174" t="s">
        <v>79</v>
      </c>
      <c r="D92" s="174" t="s">
        <v>124</v>
      </c>
      <c r="E92" s="175" t="s">
        <v>237</v>
      </c>
      <c r="F92" s="176" t="s">
        <v>238</v>
      </c>
      <c r="G92" s="177" t="s">
        <v>127</v>
      </c>
      <c r="H92" s="178">
        <v>590</v>
      </c>
      <c r="I92" s="179"/>
      <c r="J92" s="180">
        <f>ROUND(I92*H92,2)</f>
        <v>0</v>
      </c>
      <c r="K92" s="176" t="s">
        <v>128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129</v>
      </c>
      <c r="AT92" s="185" t="s">
        <v>124</v>
      </c>
      <c r="AU92" s="185" t="s">
        <v>79</v>
      </c>
      <c r="AY92" s="18" t="s">
        <v>122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129</v>
      </c>
      <c r="BM92" s="185" t="s">
        <v>239</v>
      </c>
    </row>
    <row r="93" spans="1:65" s="2" customFormat="1" ht="11.25">
      <c r="A93" s="35"/>
      <c r="B93" s="36"/>
      <c r="C93" s="37"/>
      <c r="D93" s="187" t="s">
        <v>131</v>
      </c>
      <c r="E93" s="37"/>
      <c r="F93" s="188" t="s">
        <v>240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131</v>
      </c>
      <c r="AU93" s="18" t="s">
        <v>79</v>
      </c>
    </row>
    <row r="94" spans="1:65" s="2" customFormat="1" ht="21.75" customHeight="1">
      <c r="A94" s="35"/>
      <c r="B94" s="36"/>
      <c r="C94" s="174" t="s">
        <v>137</v>
      </c>
      <c r="D94" s="174" t="s">
        <v>124</v>
      </c>
      <c r="E94" s="175" t="s">
        <v>157</v>
      </c>
      <c r="F94" s="176" t="s">
        <v>158</v>
      </c>
      <c r="G94" s="177" t="s">
        <v>127</v>
      </c>
      <c r="H94" s="178">
        <v>590</v>
      </c>
      <c r="I94" s="179"/>
      <c r="J94" s="180">
        <f>ROUND(I94*H94,2)</f>
        <v>0</v>
      </c>
      <c r="K94" s="176" t="s">
        <v>128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129</v>
      </c>
      <c r="AT94" s="185" t="s">
        <v>124</v>
      </c>
      <c r="AU94" s="185" t="s">
        <v>79</v>
      </c>
      <c r="AY94" s="18" t="s">
        <v>122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129</v>
      </c>
      <c r="BM94" s="185" t="s">
        <v>241</v>
      </c>
    </row>
    <row r="95" spans="1:65" s="2" customFormat="1" ht="11.25">
      <c r="A95" s="35"/>
      <c r="B95" s="36"/>
      <c r="C95" s="37"/>
      <c r="D95" s="187" t="s">
        <v>131</v>
      </c>
      <c r="E95" s="37"/>
      <c r="F95" s="188" t="s">
        <v>160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131</v>
      </c>
      <c r="AU95" s="18" t="s">
        <v>79</v>
      </c>
    </row>
    <row r="96" spans="1:65" s="2" customFormat="1" ht="16.5" customHeight="1">
      <c r="A96" s="35"/>
      <c r="B96" s="36"/>
      <c r="C96" s="174" t="s">
        <v>129</v>
      </c>
      <c r="D96" s="174" t="s">
        <v>124</v>
      </c>
      <c r="E96" s="175" t="s">
        <v>167</v>
      </c>
      <c r="F96" s="176" t="s">
        <v>168</v>
      </c>
      <c r="G96" s="177" t="s">
        <v>127</v>
      </c>
      <c r="H96" s="178">
        <v>590</v>
      </c>
      <c r="I96" s="179"/>
      <c r="J96" s="180">
        <f>ROUND(I96*H96,2)</f>
        <v>0</v>
      </c>
      <c r="K96" s="176" t="s">
        <v>128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129</v>
      </c>
      <c r="AT96" s="185" t="s">
        <v>124</v>
      </c>
      <c r="AU96" s="185" t="s">
        <v>79</v>
      </c>
      <c r="AY96" s="18" t="s">
        <v>122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129</v>
      </c>
      <c r="BM96" s="185" t="s">
        <v>242</v>
      </c>
    </row>
    <row r="97" spans="1:65" s="2" customFormat="1" ht="11.25">
      <c r="A97" s="35"/>
      <c r="B97" s="36"/>
      <c r="C97" s="37"/>
      <c r="D97" s="187" t="s">
        <v>131</v>
      </c>
      <c r="E97" s="37"/>
      <c r="F97" s="188" t="s">
        <v>170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131</v>
      </c>
      <c r="AU97" s="18" t="s">
        <v>79</v>
      </c>
    </row>
    <row r="98" spans="1:65" s="2" customFormat="1" ht="16.5" customHeight="1">
      <c r="A98" s="35"/>
      <c r="B98" s="36"/>
      <c r="C98" s="174" t="s">
        <v>150</v>
      </c>
      <c r="D98" s="174" t="s">
        <v>124</v>
      </c>
      <c r="E98" s="175" t="s">
        <v>172</v>
      </c>
      <c r="F98" s="176" t="s">
        <v>173</v>
      </c>
      <c r="G98" s="177" t="s">
        <v>127</v>
      </c>
      <c r="H98" s="178">
        <v>590</v>
      </c>
      <c r="I98" s="179"/>
      <c r="J98" s="180">
        <f>ROUND(I98*H98,2)</f>
        <v>0</v>
      </c>
      <c r="K98" s="176" t="s">
        <v>128</v>
      </c>
      <c r="L98" s="40"/>
      <c r="M98" s="181" t="s">
        <v>19</v>
      </c>
      <c r="N98" s="182" t="s">
        <v>40</v>
      </c>
      <c r="O98" s="65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129</v>
      </c>
      <c r="AT98" s="185" t="s">
        <v>124</v>
      </c>
      <c r="AU98" s="185" t="s">
        <v>79</v>
      </c>
      <c r="AY98" s="18" t="s">
        <v>122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77</v>
      </c>
      <c r="BK98" s="186">
        <f>ROUND(I98*H98,2)</f>
        <v>0</v>
      </c>
      <c r="BL98" s="18" t="s">
        <v>129</v>
      </c>
      <c r="BM98" s="185" t="s">
        <v>243</v>
      </c>
    </row>
    <row r="99" spans="1:65" s="2" customFormat="1" ht="11.25">
      <c r="A99" s="35"/>
      <c r="B99" s="36"/>
      <c r="C99" s="37"/>
      <c r="D99" s="187" t="s">
        <v>131</v>
      </c>
      <c r="E99" s="37"/>
      <c r="F99" s="188" t="s">
        <v>175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131</v>
      </c>
      <c r="AU99" s="18" t="s">
        <v>79</v>
      </c>
    </row>
    <row r="100" spans="1:65" s="2" customFormat="1" ht="24.2" customHeight="1">
      <c r="A100" s="35"/>
      <c r="B100" s="36"/>
      <c r="C100" s="174" t="s">
        <v>156</v>
      </c>
      <c r="D100" s="174" t="s">
        <v>124</v>
      </c>
      <c r="E100" s="175" t="s">
        <v>177</v>
      </c>
      <c r="F100" s="176" t="s">
        <v>178</v>
      </c>
      <c r="G100" s="177" t="s">
        <v>127</v>
      </c>
      <c r="H100" s="178">
        <v>590</v>
      </c>
      <c r="I100" s="179"/>
      <c r="J100" s="180">
        <f>ROUND(I100*H100,2)</f>
        <v>0</v>
      </c>
      <c r="K100" s="176" t="s">
        <v>128</v>
      </c>
      <c r="L100" s="40"/>
      <c r="M100" s="181" t="s">
        <v>19</v>
      </c>
      <c r="N100" s="182" t="s">
        <v>40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129</v>
      </c>
      <c r="AT100" s="185" t="s">
        <v>124</v>
      </c>
      <c r="AU100" s="185" t="s">
        <v>79</v>
      </c>
      <c r="AY100" s="18" t="s">
        <v>122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77</v>
      </c>
      <c r="BK100" s="186">
        <f>ROUND(I100*H100,2)</f>
        <v>0</v>
      </c>
      <c r="BL100" s="18" t="s">
        <v>129</v>
      </c>
      <c r="BM100" s="185" t="s">
        <v>244</v>
      </c>
    </row>
    <row r="101" spans="1:65" s="2" customFormat="1" ht="11.25">
      <c r="A101" s="35"/>
      <c r="B101" s="36"/>
      <c r="C101" s="37"/>
      <c r="D101" s="187" t="s">
        <v>131</v>
      </c>
      <c r="E101" s="37"/>
      <c r="F101" s="188" t="s">
        <v>180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131</v>
      </c>
      <c r="AU101" s="18" t="s">
        <v>79</v>
      </c>
    </row>
    <row r="102" spans="1:65" s="2" customFormat="1" ht="24.2" customHeight="1">
      <c r="A102" s="35"/>
      <c r="B102" s="36"/>
      <c r="C102" s="174" t="s">
        <v>161</v>
      </c>
      <c r="D102" s="174" t="s">
        <v>124</v>
      </c>
      <c r="E102" s="175" t="s">
        <v>245</v>
      </c>
      <c r="F102" s="176" t="s">
        <v>246</v>
      </c>
      <c r="G102" s="177" t="s">
        <v>127</v>
      </c>
      <c r="H102" s="178">
        <v>590</v>
      </c>
      <c r="I102" s="179"/>
      <c r="J102" s="180">
        <f>ROUND(I102*H102,2)</f>
        <v>0</v>
      </c>
      <c r="K102" s="176" t="s">
        <v>128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129</v>
      </c>
      <c r="AT102" s="185" t="s">
        <v>124</v>
      </c>
      <c r="AU102" s="185" t="s">
        <v>79</v>
      </c>
      <c r="AY102" s="18" t="s">
        <v>122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129</v>
      </c>
      <c r="BM102" s="185" t="s">
        <v>247</v>
      </c>
    </row>
    <row r="103" spans="1:65" s="2" customFormat="1" ht="11.25">
      <c r="A103" s="35"/>
      <c r="B103" s="36"/>
      <c r="C103" s="37"/>
      <c r="D103" s="187" t="s">
        <v>131</v>
      </c>
      <c r="E103" s="37"/>
      <c r="F103" s="188" t="s">
        <v>248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131</v>
      </c>
      <c r="AU103" s="18" t="s">
        <v>79</v>
      </c>
    </row>
    <row r="104" spans="1:65" s="12" customFormat="1" ht="22.9" customHeight="1">
      <c r="B104" s="158"/>
      <c r="C104" s="159"/>
      <c r="D104" s="160" t="s">
        <v>68</v>
      </c>
      <c r="E104" s="172" t="s">
        <v>191</v>
      </c>
      <c r="F104" s="172" t="s">
        <v>192</v>
      </c>
      <c r="G104" s="159"/>
      <c r="H104" s="159"/>
      <c r="I104" s="162"/>
      <c r="J104" s="173">
        <f>BK104</f>
        <v>0</v>
      </c>
      <c r="K104" s="159"/>
      <c r="L104" s="164"/>
      <c r="M104" s="165"/>
      <c r="N104" s="166"/>
      <c r="O104" s="166"/>
      <c r="P104" s="167">
        <f>SUM(P105:P114)</f>
        <v>0</v>
      </c>
      <c r="Q104" s="166"/>
      <c r="R104" s="167">
        <f>SUM(R105:R114)</f>
        <v>0</v>
      </c>
      <c r="S104" s="166"/>
      <c r="T104" s="168">
        <f>SUM(T105:T114)</f>
        <v>0</v>
      </c>
      <c r="AR104" s="169" t="s">
        <v>77</v>
      </c>
      <c r="AT104" s="170" t="s">
        <v>68</v>
      </c>
      <c r="AU104" s="170" t="s">
        <v>77</v>
      </c>
      <c r="AY104" s="169" t="s">
        <v>122</v>
      </c>
      <c r="BK104" s="171">
        <f>SUM(BK105:BK114)</f>
        <v>0</v>
      </c>
    </row>
    <row r="105" spans="1:65" s="2" customFormat="1" ht="16.5" customHeight="1">
      <c r="A105" s="35"/>
      <c r="B105" s="36"/>
      <c r="C105" s="174" t="s">
        <v>142</v>
      </c>
      <c r="D105" s="174" t="s">
        <v>124</v>
      </c>
      <c r="E105" s="175" t="s">
        <v>194</v>
      </c>
      <c r="F105" s="176" t="s">
        <v>195</v>
      </c>
      <c r="G105" s="177" t="s">
        <v>196</v>
      </c>
      <c r="H105" s="178">
        <v>171.1</v>
      </c>
      <c r="I105" s="179"/>
      <c r="J105" s="180">
        <f>ROUND(I105*H105,2)</f>
        <v>0</v>
      </c>
      <c r="K105" s="176" t="s">
        <v>128</v>
      </c>
      <c r="L105" s="40"/>
      <c r="M105" s="181" t="s">
        <v>19</v>
      </c>
      <c r="N105" s="182" t="s">
        <v>40</v>
      </c>
      <c r="O105" s="65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129</v>
      </c>
      <c r="AT105" s="185" t="s">
        <v>124</v>
      </c>
      <c r="AU105" s="185" t="s">
        <v>79</v>
      </c>
      <c r="AY105" s="18" t="s">
        <v>122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129</v>
      </c>
      <c r="BM105" s="185" t="s">
        <v>249</v>
      </c>
    </row>
    <row r="106" spans="1:65" s="2" customFormat="1" ht="11.25">
      <c r="A106" s="35"/>
      <c r="B106" s="36"/>
      <c r="C106" s="37"/>
      <c r="D106" s="187" t="s">
        <v>131</v>
      </c>
      <c r="E106" s="37"/>
      <c r="F106" s="188" t="s">
        <v>198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131</v>
      </c>
      <c r="AU106" s="18" t="s">
        <v>79</v>
      </c>
    </row>
    <row r="107" spans="1:65" s="2" customFormat="1" ht="24.2" customHeight="1">
      <c r="A107" s="35"/>
      <c r="B107" s="36"/>
      <c r="C107" s="174" t="s">
        <v>171</v>
      </c>
      <c r="D107" s="174" t="s">
        <v>124</v>
      </c>
      <c r="E107" s="175" t="s">
        <v>200</v>
      </c>
      <c r="F107" s="176" t="s">
        <v>201</v>
      </c>
      <c r="G107" s="177" t="s">
        <v>196</v>
      </c>
      <c r="H107" s="178">
        <v>171.1</v>
      </c>
      <c r="I107" s="179"/>
      <c r="J107" s="180">
        <f>ROUND(I107*H107,2)</f>
        <v>0</v>
      </c>
      <c r="K107" s="176" t="s">
        <v>128</v>
      </c>
      <c r="L107" s="40"/>
      <c r="M107" s="181" t="s">
        <v>19</v>
      </c>
      <c r="N107" s="182" t="s">
        <v>40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129</v>
      </c>
      <c r="AT107" s="185" t="s">
        <v>124</v>
      </c>
      <c r="AU107" s="185" t="s">
        <v>79</v>
      </c>
      <c r="AY107" s="18" t="s">
        <v>122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129</v>
      </c>
      <c r="BM107" s="185" t="s">
        <v>250</v>
      </c>
    </row>
    <row r="108" spans="1:65" s="2" customFormat="1" ht="11.25">
      <c r="A108" s="35"/>
      <c r="B108" s="36"/>
      <c r="C108" s="37"/>
      <c r="D108" s="187" t="s">
        <v>131</v>
      </c>
      <c r="E108" s="37"/>
      <c r="F108" s="188" t="s">
        <v>203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131</v>
      </c>
      <c r="AU108" s="18" t="s">
        <v>79</v>
      </c>
    </row>
    <row r="109" spans="1:65" s="2" customFormat="1" ht="24.2" customHeight="1">
      <c r="A109" s="35"/>
      <c r="B109" s="36"/>
      <c r="C109" s="174" t="s">
        <v>176</v>
      </c>
      <c r="D109" s="174" t="s">
        <v>124</v>
      </c>
      <c r="E109" s="175" t="s">
        <v>205</v>
      </c>
      <c r="F109" s="176" t="s">
        <v>206</v>
      </c>
      <c r="G109" s="177" t="s">
        <v>196</v>
      </c>
      <c r="H109" s="178">
        <v>2908.7</v>
      </c>
      <c r="I109" s="179"/>
      <c r="J109" s="180">
        <f>ROUND(I109*H109,2)</f>
        <v>0</v>
      </c>
      <c r="K109" s="176" t="s">
        <v>128</v>
      </c>
      <c r="L109" s="40"/>
      <c r="M109" s="181" t="s">
        <v>19</v>
      </c>
      <c r="N109" s="182" t="s">
        <v>40</v>
      </c>
      <c r="O109" s="65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5" t="s">
        <v>129</v>
      </c>
      <c r="AT109" s="185" t="s">
        <v>124</v>
      </c>
      <c r="AU109" s="185" t="s">
        <v>79</v>
      </c>
      <c r="AY109" s="18" t="s">
        <v>122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18" t="s">
        <v>77</v>
      </c>
      <c r="BK109" s="186">
        <f>ROUND(I109*H109,2)</f>
        <v>0</v>
      </c>
      <c r="BL109" s="18" t="s">
        <v>129</v>
      </c>
      <c r="BM109" s="185" t="s">
        <v>251</v>
      </c>
    </row>
    <row r="110" spans="1:65" s="2" customFormat="1" ht="11.25">
      <c r="A110" s="35"/>
      <c r="B110" s="36"/>
      <c r="C110" s="37"/>
      <c r="D110" s="187" t="s">
        <v>131</v>
      </c>
      <c r="E110" s="37"/>
      <c r="F110" s="188" t="s">
        <v>208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131</v>
      </c>
      <c r="AU110" s="18" t="s">
        <v>79</v>
      </c>
    </row>
    <row r="111" spans="1:65" s="14" customFormat="1" ht="11.25">
      <c r="B111" s="213"/>
      <c r="C111" s="214"/>
      <c r="D111" s="204" t="s">
        <v>144</v>
      </c>
      <c r="E111" s="215" t="s">
        <v>19</v>
      </c>
      <c r="F111" s="216" t="s">
        <v>209</v>
      </c>
      <c r="G111" s="214"/>
      <c r="H111" s="215" t="s">
        <v>19</v>
      </c>
      <c r="I111" s="217"/>
      <c r="J111" s="214"/>
      <c r="K111" s="214"/>
      <c r="L111" s="218"/>
      <c r="M111" s="219"/>
      <c r="N111" s="220"/>
      <c r="O111" s="220"/>
      <c r="P111" s="220"/>
      <c r="Q111" s="220"/>
      <c r="R111" s="220"/>
      <c r="S111" s="220"/>
      <c r="T111" s="221"/>
      <c r="AT111" s="222" t="s">
        <v>144</v>
      </c>
      <c r="AU111" s="222" t="s">
        <v>79</v>
      </c>
      <c r="AV111" s="14" t="s">
        <v>77</v>
      </c>
      <c r="AW111" s="14" t="s">
        <v>210</v>
      </c>
      <c r="AX111" s="14" t="s">
        <v>69</v>
      </c>
      <c r="AY111" s="222" t="s">
        <v>122</v>
      </c>
    </row>
    <row r="112" spans="1:65" s="13" customFormat="1" ht="11.25">
      <c r="B112" s="202"/>
      <c r="C112" s="203"/>
      <c r="D112" s="204" t="s">
        <v>144</v>
      </c>
      <c r="E112" s="223" t="s">
        <v>19</v>
      </c>
      <c r="F112" s="205" t="s">
        <v>252</v>
      </c>
      <c r="G112" s="203"/>
      <c r="H112" s="206">
        <v>2908.7</v>
      </c>
      <c r="I112" s="207"/>
      <c r="J112" s="203"/>
      <c r="K112" s="203"/>
      <c r="L112" s="208"/>
      <c r="M112" s="209"/>
      <c r="N112" s="210"/>
      <c r="O112" s="210"/>
      <c r="P112" s="210"/>
      <c r="Q112" s="210"/>
      <c r="R112" s="210"/>
      <c r="S112" s="210"/>
      <c r="T112" s="211"/>
      <c r="AT112" s="212" t="s">
        <v>144</v>
      </c>
      <c r="AU112" s="212" t="s">
        <v>79</v>
      </c>
      <c r="AV112" s="13" t="s">
        <v>79</v>
      </c>
      <c r="AW112" s="13" t="s">
        <v>210</v>
      </c>
      <c r="AX112" s="13" t="s">
        <v>77</v>
      </c>
      <c r="AY112" s="212" t="s">
        <v>122</v>
      </c>
    </row>
    <row r="113" spans="1:65" s="2" customFormat="1" ht="24.2" customHeight="1">
      <c r="A113" s="35"/>
      <c r="B113" s="36"/>
      <c r="C113" s="174" t="s">
        <v>181</v>
      </c>
      <c r="D113" s="174" t="s">
        <v>124</v>
      </c>
      <c r="E113" s="175" t="s">
        <v>213</v>
      </c>
      <c r="F113" s="176" t="s">
        <v>214</v>
      </c>
      <c r="G113" s="177" t="s">
        <v>196</v>
      </c>
      <c r="H113" s="178">
        <v>100.3</v>
      </c>
      <c r="I113" s="179"/>
      <c r="J113" s="180">
        <f>ROUND(I113*H113,2)</f>
        <v>0</v>
      </c>
      <c r="K113" s="176" t="s">
        <v>128</v>
      </c>
      <c r="L113" s="40"/>
      <c r="M113" s="181" t="s">
        <v>19</v>
      </c>
      <c r="N113" s="182" t="s">
        <v>40</v>
      </c>
      <c r="O113" s="65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5" t="s">
        <v>129</v>
      </c>
      <c r="AT113" s="185" t="s">
        <v>124</v>
      </c>
      <c r="AU113" s="185" t="s">
        <v>79</v>
      </c>
      <c r="AY113" s="18" t="s">
        <v>122</v>
      </c>
      <c r="BE113" s="186">
        <f>IF(N113="základní",J113,0)</f>
        <v>0</v>
      </c>
      <c r="BF113" s="186">
        <f>IF(N113="snížená",J113,0)</f>
        <v>0</v>
      </c>
      <c r="BG113" s="186">
        <f>IF(N113="zákl. přenesená",J113,0)</f>
        <v>0</v>
      </c>
      <c r="BH113" s="186">
        <f>IF(N113="sníž. přenesená",J113,0)</f>
        <v>0</v>
      </c>
      <c r="BI113" s="186">
        <f>IF(N113="nulová",J113,0)</f>
        <v>0</v>
      </c>
      <c r="BJ113" s="18" t="s">
        <v>77</v>
      </c>
      <c r="BK113" s="186">
        <f>ROUND(I113*H113,2)</f>
        <v>0</v>
      </c>
      <c r="BL113" s="18" t="s">
        <v>129</v>
      </c>
      <c r="BM113" s="185" t="s">
        <v>253</v>
      </c>
    </row>
    <row r="114" spans="1:65" s="2" customFormat="1" ht="11.25">
      <c r="A114" s="35"/>
      <c r="B114" s="36"/>
      <c r="C114" s="37"/>
      <c r="D114" s="187" t="s">
        <v>131</v>
      </c>
      <c r="E114" s="37"/>
      <c r="F114" s="188" t="s">
        <v>216</v>
      </c>
      <c r="G114" s="37"/>
      <c r="H114" s="37"/>
      <c r="I114" s="189"/>
      <c r="J114" s="37"/>
      <c r="K114" s="37"/>
      <c r="L114" s="40"/>
      <c r="M114" s="190"/>
      <c r="N114" s="191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131</v>
      </c>
      <c r="AU114" s="18" t="s">
        <v>79</v>
      </c>
    </row>
    <row r="115" spans="1:65" s="12" customFormat="1" ht="22.9" customHeight="1">
      <c r="B115" s="158"/>
      <c r="C115" s="159"/>
      <c r="D115" s="160" t="s">
        <v>68</v>
      </c>
      <c r="E115" s="172" t="s">
        <v>217</v>
      </c>
      <c r="F115" s="172" t="s">
        <v>218</v>
      </c>
      <c r="G115" s="159"/>
      <c r="H115" s="159"/>
      <c r="I115" s="162"/>
      <c r="J115" s="173">
        <f>BK115</f>
        <v>0</v>
      </c>
      <c r="K115" s="159"/>
      <c r="L115" s="164"/>
      <c r="M115" s="165"/>
      <c r="N115" s="166"/>
      <c r="O115" s="166"/>
      <c r="P115" s="167">
        <f>SUM(P116:P117)</f>
        <v>0</v>
      </c>
      <c r="Q115" s="166"/>
      <c r="R115" s="167">
        <f>SUM(R116:R117)</f>
        <v>0</v>
      </c>
      <c r="S115" s="166"/>
      <c r="T115" s="168">
        <f>SUM(T116:T117)</f>
        <v>0</v>
      </c>
      <c r="AR115" s="169" t="s">
        <v>77</v>
      </c>
      <c r="AT115" s="170" t="s">
        <v>68</v>
      </c>
      <c r="AU115" s="170" t="s">
        <v>77</v>
      </c>
      <c r="AY115" s="169" t="s">
        <v>122</v>
      </c>
      <c r="BK115" s="171">
        <f>SUM(BK116:BK117)</f>
        <v>0</v>
      </c>
    </row>
    <row r="116" spans="1:65" s="2" customFormat="1" ht="24.2" customHeight="1">
      <c r="A116" s="35"/>
      <c r="B116" s="36"/>
      <c r="C116" s="174" t="s">
        <v>8</v>
      </c>
      <c r="D116" s="174" t="s">
        <v>124</v>
      </c>
      <c r="E116" s="175" t="s">
        <v>220</v>
      </c>
      <c r="F116" s="176" t="s">
        <v>221</v>
      </c>
      <c r="G116" s="177" t="s">
        <v>196</v>
      </c>
      <c r="H116" s="178">
        <v>153</v>
      </c>
      <c r="I116" s="179"/>
      <c r="J116" s="180">
        <f>ROUND(I116*H116,2)</f>
        <v>0</v>
      </c>
      <c r="K116" s="176" t="s">
        <v>128</v>
      </c>
      <c r="L116" s="40"/>
      <c r="M116" s="181" t="s">
        <v>19</v>
      </c>
      <c r="N116" s="182" t="s">
        <v>40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129</v>
      </c>
      <c r="AT116" s="185" t="s">
        <v>124</v>
      </c>
      <c r="AU116" s="185" t="s">
        <v>79</v>
      </c>
      <c r="AY116" s="18" t="s">
        <v>122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77</v>
      </c>
      <c r="BK116" s="186">
        <f>ROUND(I116*H116,2)</f>
        <v>0</v>
      </c>
      <c r="BL116" s="18" t="s">
        <v>129</v>
      </c>
      <c r="BM116" s="185" t="s">
        <v>254</v>
      </c>
    </row>
    <row r="117" spans="1:65" s="2" customFormat="1" ht="11.25">
      <c r="A117" s="35"/>
      <c r="B117" s="36"/>
      <c r="C117" s="37"/>
      <c r="D117" s="187" t="s">
        <v>131</v>
      </c>
      <c r="E117" s="37"/>
      <c r="F117" s="188" t="s">
        <v>223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131</v>
      </c>
      <c r="AU117" s="18" t="s">
        <v>79</v>
      </c>
    </row>
    <row r="118" spans="1:65" s="12" customFormat="1" ht="25.9" customHeight="1">
      <c r="B118" s="158"/>
      <c r="C118" s="159"/>
      <c r="D118" s="160" t="s">
        <v>68</v>
      </c>
      <c r="E118" s="161" t="s">
        <v>224</v>
      </c>
      <c r="F118" s="161" t="s">
        <v>225</v>
      </c>
      <c r="G118" s="159"/>
      <c r="H118" s="159"/>
      <c r="I118" s="162"/>
      <c r="J118" s="163">
        <f>BK118</f>
        <v>0</v>
      </c>
      <c r="K118" s="159"/>
      <c r="L118" s="164"/>
      <c r="M118" s="165"/>
      <c r="N118" s="166"/>
      <c r="O118" s="166"/>
      <c r="P118" s="167">
        <f>P119</f>
        <v>0</v>
      </c>
      <c r="Q118" s="166"/>
      <c r="R118" s="167">
        <f>R119</f>
        <v>0</v>
      </c>
      <c r="S118" s="166"/>
      <c r="T118" s="168">
        <f>T119</f>
        <v>0</v>
      </c>
      <c r="AR118" s="169" t="s">
        <v>150</v>
      </c>
      <c r="AT118" s="170" t="s">
        <v>68</v>
      </c>
      <c r="AU118" s="170" t="s">
        <v>69</v>
      </c>
      <c r="AY118" s="169" t="s">
        <v>122</v>
      </c>
      <c r="BK118" s="171">
        <f>BK119</f>
        <v>0</v>
      </c>
    </row>
    <row r="119" spans="1:65" s="12" customFormat="1" ht="22.9" customHeight="1">
      <c r="B119" s="158"/>
      <c r="C119" s="159"/>
      <c r="D119" s="160" t="s">
        <v>68</v>
      </c>
      <c r="E119" s="172" t="s">
        <v>226</v>
      </c>
      <c r="F119" s="172" t="s">
        <v>227</v>
      </c>
      <c r="G119" s="159"/>
      <c r="H119" s="159"/>
      <c r="I119" s="162"/>
      <c r="J119" s="173">
        <f>BK119</f>
        <v>0</v>
      </c>
      <c r="K119" s="159"/>
      <c r="L119" s="164"/>
      <c r="M119" s="165"/>
      <c r="N119" s="166"/>
      <c r="O119" s="166"/>
      <c r="P119" s="167">
        <f>SUM(P120:P121)</f>
        <v>0</v>
      </c>
      <c r="Q119" s="166"/>
      <c r="R119" s="167">
        <f>SUM(R120:R121)</f>
        <v>0</v>
      </c>
      <c r="S119" s="166"/>
      <c r="T119" s="168">
        <f>SUM(T120:T121)</f>
        <v>0</v>
      </c>
      <c r="AR119" s="169" t="s">
        <v>150</v>
      </c>
      <c r="AT119" s="170" t="s">
        <v>68</v>
      </c>
      <c r="AU119" s="170" t="s">
        <v>77</v>
      </c>
      <c r="AY119" s="169" t="s">
        <v>122</v>
      </c>
      <c r="BK119" s="171">
        <f>SUM(BK120:BK121)</f>
        <v>0</v>
      </c>
    </row>
    <row r="120" spans="1:65" s="2" customFormat="1" ht="16.5" customHeight="1">
      <c r="A120" s="35"/>
      <c r="B120" s="36"/>
      <c r="C120" s="174" t="s">
        <v>193</v>
      </c>
      <c r="D120" s="174" t="s">
        <v>124</v>
      </c>
      <c r="E120" s="175" t="s">
        <v>229</v>
      </c>
      <c r="F120" s="176" t="s">
        <v>230</v>
      </c>
      <c r="G120" s="177" t="s">
        <v>231</v>
      </c>
      <c r="H120" s="178">
        <v>1</v>
      </c>
      <c r="I120" s="179"/>
      <c r="J120" s="180">
        <f>ROUND(I120*H120,2)</f>
        <v>0</v>
      </c>
      <c r="K120" s="176" t="s">
        <v>128</v>
      </c>
      <c r="L120" s="40"/>
      <c r="M120" s="181" t="s">
        <v>19</v>
      </c>
      <c r="N120" s="182" t="s">
        <v>40</v>
      </c>
      <c r="O120" s="65"/>
      <c r="P120" s="183">
        <f>O120*H120</f>
        <v>0</v>
      </c>
      <c r="Q120" s="183">
        <v>0</v>
      </c>
      <c r="R120" s="183">
        <f>Q120*H120</f>
        <v>0</v>
      </c>
      <c r="S120" s="183">
        <v>0</v>
      </c>
      <c r="T120" s="184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5" t="s">
        <v>232</v>
      </c>
      <c r="AT120" s="185" t="s">
        <v>124</v>
      </c>
      <c r="AU120" s="185" t="s">
        <v>79</v>
      </c>
      <c r="AY120" s="18" t="s">
        <v>122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8" t="s">
        <v>77</v>
      </c>
      <c r="BK120" s="186">
        <f>ROUND(I120*H120,2)</f>
        <v>0</v>
      </c>
      <c r="BL120" s="18" t="s">
        <v>232</v>
      </c>
      <c r="BM120" s="185" t="s">
        <v>255</v>
      </c>
    </row>
    <row r="121" spans="1:65" s="2" customFormat="1" ht="11.25">
      <c r="A121" s="35"/>
      <c r="B121" s="36"/>
      <c r="C121" s="37"/>
      <c r="D121" s="187" t="s">
        <v>131</v>
      </c>
      <c r="E121" s="37"/>
      <c r="F121" s="188" t="s">
        <v>234</v>
      </c>
      <c r="G121" s="37"/>
      <c r="H121" s="37"/>
      <c r="I121" s="189"/>
      <c r="J121" s="37"/>
      <c r="K121" s="37"/>
      <c r="L121" s="40"/>
      <c r="M121" s="224"/>
      <c r="N121" s="225"/>
      <c r="O121" s="226"/>
      <c r="P121" s="226"/>
      <c r="Q121" s="226"/>
      <c r="R121" s="226"/>
      <c r="S121" s="226"/>
      <c r="T121" s="22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131</v>
      </c>
      <c r="AU121" s="18" t="s">
        <v>79</v>
      </c>
    </row>
    <row r="122" spans="1:65" s="2" customFormat="1" ht="6.95" customHeight="1">
      <c r="A122" s="35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40"/>
      <c r="M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</sheetData>
  <sheetProtection algorithmName="SHA-512" hashValue="3zIpPeoAiLPkJh1oujCYRMABZQnY86+UGivqOY4SO1lBDyV22ECTSabSAIMHirX/yRBtodLnNnrAlHbXjnDraw==" saltValue="enZbm9s8gYf52Zga7oio4ah/JH7MqbKT/RynFsEgj6oGVZJytKanBOnV99fEeWxDAQbhlX/mx2Mpf1wsoaupnA==" spinCount="100000" sheet="1" objects="1" scenarios="1" formatColumns="0" formatRows="0" autoFilter="0"/>
  <autoFilter ref="C85:K121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/>
    <hyperlink ref="F93" r:id="rId2"/>
    <hyperlink ref="F95" r:id="rId3"/>
    <hyperlink ref="F97" r:id="rId4"/>
    <hyperlink ref="F99" r:id="rId5"/>
    <hyperlink ref="F101" r:id="rId6"/>
    <hyperlink ref="F103" r:id="rId7"/>
    <hyperlink ref="F106" r:id="rId8"/>
    <hyperlink ref="F108" r:id="rId9"/>
    <hyperlink ref="F110" r:id="rId10"/>
    <hyperlink ref="F114" r:id="rId11"/>
    <hyperlink ref="F117" r:id="rId12"/>
    <hyperlink ref="F121" r:id="rId1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8" t="s">
        <v>85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92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5" t="str">
        <f>'Rekapitulace stavby'!K6</f>
        <v>Oprava MK v obci Hrádek 2025</v>
      </c>
      <c r="F7" s="356"/>
      <c r="G7" s="356"/>
      <c r="H7" s="356"/>
      <c r="L7" s="21"/>
    </row>
    <row r="8" spans="1:46" s="2" customFormat="1" ht="12" customHeight="1">
      <c r="A8" s="35"/>
      <c r="B8" s="40"/>
      <c r="C8" s="35"/>
      <c r="D8" s="106" t="s">
        <v>93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7" t="s">
        <v>256</v>
      </c>
      <c r="F9" s="358"/>
      <c r="G9" s="358"/>
      <c r="H9" s="358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14. 4. 2025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22</v>
      </c>
      <c r="F15" s="35"/>
      <c r="G15" s="35"/>
      <c r="H15" s="35"/>
      <c r="I15" s="106" t="s">
        <v>27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9" t="str">
        <f>'Rekapitulace stavby'!E14</f>
        <v>Vyplň údaj</v>
      </c>
      <c r="F18" s="360"/>
      <c r="G18" s="360"/>
      <c r="H18" s="360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1" t="s">
        <v>19</v>
      </c>
      <c r="F27" s="361"/>
      <c r="G27" s="361"/>
      <c r="H27" s="36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ROUND(J86,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ROUND((SUM(BE86:BE123)),  2)</f>
        <v>0</v>
      </c>
      <c r="G33" s="35"/>
      <c r="H33" s="35"/>
      <c r="I33" s="119">
        <v>0.21</v>
      </c>
      <c r="J33" s="118">
        <f>ROUND(((SUM(BE86:BE123))*I33),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ROUND((SUM(BF86:BF123)),  2)</f>
        <v>0</v>
      </c>
      <c r="G34" s="35"/>
      <c r="H34" s="35"/>
      <c r="I34" s="119">
        <v>0.12</v>
      </c>
      <c r="J34" s="118">
        <f>ROUND(((SUM(BF86:BF123))*I34),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ROUND((SUM(BG86:BG123)),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ROUND((SUM(BH86:BH123)),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ROUND((SUM(BI86:BI123)),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95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2" t="str">
        <f>E7</f>
        <v>Oprava MK v obci Hrádek 2025</v>
      </c>
      <c r="F48" s="363"/>
      <c r="G48" s="363"/>
      <c r="H48" s="363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93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5" t="str">
        <f>E9</f>
        <v>SO 03 - MK u starosty točna</v>
      </c>
      <c r="F50" s="364"/>
      <c r="G50" s="364"/>
      <c r="H50" s="364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Obec Hrádek</v>
      </c>
      <c r="G52" s="37"/>
      <c r="H52" s="37"/>
      <c r="I52" s="30" t="s">
        <v>23</v>
      </c>
      <c r="J52" s="60" t="str">
        <f>IF(J12="","",J12)</f>
        <v>14. 4. 2025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Obec Hrádek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96</v>
      </c>
      <c r="D57" s="132"/>
      <c r="E57" s="132"/>
      <c r="F57" s="132"/>
      <c r="G57" s="132"/>
      <c r="H57" s="132"/>
      <c r="I57" s="132"/>
      <c r="J57" s="133" t="s">
        <v>97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J86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98</v>
      </c>
    </row>
    <row r="60" spans="1:47" s="9" customFormat="1" ht="24.95" customHeight="1">
      <c r="B60" s="135"/>
      <c r="C60" s="136"/>
      <c r="D60" s="137" t="s">
        <v>99</v>
      </c>
      <c r="E60" s="138"/>
      <c r="F60" s="138"/>
      <c r="G60" s="138"/>
      <c r="H60" s="138"/>
      <c r="I60" s="138"/>
      <c r="J60" s="139">
        <f>J87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100</v>
      </c>
      <c r="E61" s="144"/>
      <c r="F61" s="144"/>
      <c r="G61" s="144"/>
      <c r="H61" s="144"/>
      <c r="I61" s="144"/>
      <c r="J61" s="145">
        <f>J88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101</v>
      </c>
      <c r="E62" s="144"/>
      <c r="F62" s="144"/>
      <c r="G62" s="144"/>
      <c r="H62" s="144"/>
      <c r="I62" s="144"/>
      <c r="J62" s="145">
        <f>J91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103</v>
      </c>
      <c r="E63" s="144"/>
      <c r="F63" s="144"/>
      <c r="G63" s="144"/>
      <c r="H63" s="144"/>
      <c r="I63" s="144"/>
      <c r="J63" s="145">
        <f>J106</f>
        <v>0</v>
      </c>
      <c r="K63" s="142"/>
      <c r="L63" s="146"/>
    </row>
    <row r="64" spans="1:47" s="10" customFormat="1" ht="19.899999999999999" customHeight="1">
      <c r="B64" s="141"/>
      <c r="C64" s="142"/>
      <c r="D64" s="143" t="s">
        <v>104</v>
      </c>
      <c r="E64" s="144"/>
      <c r="F64" s="144"/>
      <c r="G64" s="144"/>
      <c r="H64" s="144"/>
      <c r="I64" s="144"/>
      <c r="J64" s="145">
        <f>J117</f>
        <v>0</v>
      </c>
      <c r="K64" s="142"/>
      <c r="L64" s="146"/>
    </row>
    <row r="65" spans="1:31" s="9" customFormat="1" ht="24.95" customHeight="1">
      <c r="B65" s="135"/>
      <c r="C65" s="136"/>
      <c r="D65" s="137" t="s">
        <v>105</v>
      </c>
      <c r="E65" s="138"/>
      <c r="F65" s="138"/>
      <c r="G65" s="138"/>
      <c r="H65" s="138"/>
      <c r="I65" s="138"/>
      <c r="J65" s="139">
        <f>J120</f>
        <v>0</v>
      </c>
      <c r="K65" s="136"/>
      <c r="L65" s="140"/>
    </row>
    <row r="66" spans="1:31" s="10" customFormat="1" ht="19.899999999999999" customHeight="1">
      <c r="B66" s="141"/>
      <c r="C66" s="142"/>
      <c r="D66" s="143" t="s">
        <v>106</v>
      </c>
      <c r="E66" s="144"/>
      <c r="F66" s="144"/>
      <c r="G66" s="144"/>
      <c r="H66" s="144"/>
      <c r="I66" s="144"/>
      <c r="J66" s="145">
        <f>J121</f>
        <v>0</v>
      </c>
      <c r="K66" s="142"/>
      <c r="L66" s="146"/>
    </row>
    <row r="67" spans="1:31" s="2" customFormat="1" ht="21.7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107</v>
      </c>
      <c r="D73" s="37"/>
      <c r="E73" s="37"/>
      <c r="F73" s="37"/>
      <c r="G73" s="37"/>
      <c r="H73" s="3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16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62" t="str">
        <f>E7</f>
        <v>Oprava MK v obci Hrádek 2025</v>
      </c>
      <c r="F76" s="363"/>
      <c r="G76" s="363"/>
      <c r="H76" s="363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93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15" t="str">
        <f>E9</f>
        <v>SO 03 - MK u starosty točna</v>
      </c>
      <c r="F78" s="364"/>
      <c r="G78" s="364"/>
      <c r="H78" s="364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7"/>
      <c r="E80" s="37"/>
      <c r="F80" s="28" t="str">
        <f>F12</f>
        <v>Obec Hrádek</v>
      </c>
      <c r="G80" s="37"/>
      <c r="H80" s="37"/>
      <c r="I80" s="30" t="s">
        <v>23</v>
      </c>
      <c r="J80" s="60" t="str">
        <f>IF(J12="","",J12)</f>
        <v>14. 4. 2025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25</v>
      </c>
      <c r="D82" s="37"/>
      <c r="E82" s="37"/>
      <c r="F82" s="28" t="str">
        <f>E15</f>
        <v>Obec Hrádek</v>
      </c>
      <c r="G82" s="37"/>
      <c r="H82" s="37"/>
      <c r="I82" s="30" t="s">
        <v>30</v>
      </c>
      <c r="J82" s="33" t="str">
        <f>E21</f>
        <v xml:space="preserve"> 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28</v>
      </c>
      <c r="D83" s="37"/>
      <c r="E83" s="37"/>
      <c r="F83" s="28" t="str">
        <f>IF(E18="","",E18)</f>
        <v>Vyplň údaj</v>
      </c>
      <c r="G83" s="37"/>
      <c r="H83" s="37"/>
      <c r="I83" s="30" t="s">
        <v>32</v>
      </c>
      <c r="J83" s="33" t="str">
        <f>E24</f>
        <v xml:space="preserve"> </v>
      </c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47"/>
      <c r="B85" s="148"/>
      <c r="C85" s="149" t="s">
        <v>108</v>
      </c>
      <c r="D85" s="150" t="s">
        <v>54</v>
      </c>
      <c r="E85" s="150" t="s">
        <v>50</v>
      </c>
      <c r="F85" s="150" t="s">
        <v>51</v>
      </c>
      <c r="G85" s="150" t="s">
        <v>109</v>
      </c>
      <c r="H85" s="150" t="s">
        <v>110</v>
      </c>
      <c r="I85" s="150" t="s">
        <v>111</v>
      </c>
      <c r="J85" s="150" t="s">
        <v>97</v>
      </c>
      <c r="K85" s="151" t="s">
        <v>112</v>
      </c>
      <c r="L85" s="152"/>
      <c r="M85" s="69" t="s">
        <v>19</v>
      </c>
      <c r="N85" s="70" t="s">
        <v>39</v>
      </c>
      <c r="O85" s="70" t="s">
        <v>113</v>
      </c>
      <c r="P85" s="70" t="s">
        <v>114</v>
      </c>
      <c r="Q85" s="70" t="s">
        <v>115</v>
      </c>
      <c r="R85" s="70" t="s">
        <v>116</v>
      </c>
      <c r="S85" s="70" t="s">
        <v>117</v>
      </c>
      <c r="T85" s="71" t="s">
        <v>118</v>
      </c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65" s="2" customFormat="1" ht="22.9" customHeight="1">
      <c r="A86" s="35"/>
      <c r="B86" s="36"/>
      <c r="C86" s="76" t="s">
        <v>119</v>
      </c>
      <c r="D86" s="37"/>
      <c r="E86" s="37"/>
      <c r="F86" s="37"/>
      <c r="G86" s="37"/>
      <c r="H86" s="37"/>
      <c r="I86" s="37"/>
      <c r="J86" s="153">
        <f>BK86</f>
        <v>0</v>
      </c>
      <c r="K86" s="37"/>
      <c r="L86" s="40"/>
      <c r="M86" s="72"/>
      <c r="N86" s="154"/>
      <c r="O86" s="73"/>
      <c r="P86" s="155">
        <f>P87+P120</f>
        <v>0</v>
      </c>
      <c r="Q86" s="73"/>
      <c r="R86" s="155">
        <f>R87+R120</f>
        <v>18.400000000000002</v>
      </c>
      <c r="S86" s="73"/>
      <c r="T86" s="156">
        <f>T87+T120</f>
        <v>66.699999999999989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68</v>
      </c>
      <c r="AU86" s="18" t="s">
        <v>98</v>
      </c>
      <c r="BK86" s="157">
        <f>BK87+BK120</f>
        <v>0</v>
      </c>
    </row>
    <row r="87" spans="1:65" s="12" customFormat="1" ht="25.9" customHeight="1">
      <c r="B87" s="158"/>
      <c r="C87" s="159"/>
      <c r="D87" s="160" t="s">
        <v>68</v>
      </c>
      <c r="E87" s="161" t="s">
        <v>120</v>
      </c>
      <c r="F87" s="161" t="s">
        <v>121</v>
      </c>
      <c r="G87" s="159"/>
      <c r="H87" s="159"/>
      <c r="I87" s="162"/>
      <c r="J87" s="163">
        <f>BK87</f>
        <v>0</v>
      </c>
      <c r="K87" s="159"/>
      <c r="L87" s="164"/>
      <c r="M87" s="165"/>
      <c r="N87" s="166"/>
      <c r="O87" s="166"/>
      <c r="P87" s="167">
        <f>P88+P91+P106+P117</f>
        <v>0</v>
      </c>
      <c r="Q87" s="166"/>
      <c r="R87" s="167">
        <f>R88+R91+R106+R117</f>
        <v>18.400000000000002</v>
      </c>
      <c r="S87" s="166"/>
      <c r="T87" s="168">
        <f>T88+T91+T106+T117</f>
        <v>66.699999999999989</v>
      </c>
      <c r="AR87" s="169" t="s">
        <v>77</v>
      </c>
      <c r="AT87" s="170" t="s">
        <v>68</v>
      </c>
      <c r="AU87" s="170" t="s">
        <v>69</v>
      </c>
      <c r="AY87" s="169" t="s">
        <v>122</v>
      </c>
      <c r="BK87" s="171">
        <f>BK88+BK91+BK106+BK117</f>
        <v>0</v>
      </c>
    </row>
    <row r="88" spans="1:65" s="12" customFormat="1" ht="22.9" customHeight="1">
      <c r="B88" s="158"/>
      <c r="C88" s="159"/>
      <c r="D88" s="160" t="s">
        <v>68</v>
      </c>
      <c r="E88" s="172" t="s">
        <v>77</v>
      </c>
      <c r="F88" s="172" t="s">
        <v>123</v>
      </c>
      <c r="G88" s="159"/>
      <c r="H88" s="159"/>
      <c r="I88" s="162"/>
      <c r="J88" s="173">
        <f>BK88</f>
        <v>0</v>
      </c>
      <c r="K88" s="159"/>
      <c r="L88" s="164"/>
      <c r="M88" s="165"/>
      <c r="N88" s="166"/>
      <c r="O88" s="166"/>
      <c r="P88" s="167">
        <f>SUM(P89:P90)</f>
        <v>0</v>
      </c>
      <c r="Q88" s="166"/>
      <c r="R88" s="167">
        <f>SUM(R89:R90)</f>
        <v>0</v>
      </c>
      <c r="S88" s="166"/>
      <c r="T88" s="168">
        <f>SUM(T89:T90)</f>
        <v>66.699999999999989</v>
      </c>
      <c r="AR88" s="169" t="s">
        <v>77</v>
      </c>
      <c r="AT88" s="170" t="s">
        <v>68</v>
      </c>
      <c r="AU88" s="170" t="s">
        <v>77</v>
      </c>
      <c r="AY88" s="169" t="s">
        <v>122</v>
      </c>
      <c r="BK88" s="171">
        <f>SUM(BK89:BK90)</f>
        <v>0</v>
      </c>
    </row>
    <row r="89" spans="1:65" s="2" customFormat="1" ht="37.9" customHeight="1">
      <c r="A89" s="35"/>
      <c r="B89" s="36"/>
      <c r="C89" s="174" t="s">
        <v>77</v>
      </c>
      <c r="D89" s="174" t="s">
        <v>124</v>
      </c>
      <c r="E89" s="175" t="s">
        <v>125</v>
      </c>
      <c r="F89" s="176" t="s">
        <v>126</v>
      </c>
      <c r="G89" s="177" t="s">
        <v>127</v>
      </c>
      <c r="H89" s="178">
        <v>230</v>
      </c>
      <c r="I89" s="179"/>
      <c r="J89" s="180">
        <f>ROUND(I89*H89,2)</f>
        <v>0</v>
      </c>
      <c r="K89" s="176" t="s">
        <v>128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0.28999999999999998</v>
      </c>
      <c r="T89" s="184">
        <f>S89*H89</f>
        <v>66.699999999999989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129</v>
      </c>
      <c r="AT89" s="185" t="s">
        <v>124</v>
      </c>
      <c r="AU89" s="185" t="s">
        <v>79</v>
      </c>
      <c r="AY89" s="18" t="s">
        <v>122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129</v>
      </c>
      <c r="BM89" s="185" t="s">
        <v>257</v>
      </c>
    </row>
    <row r="90" spans="1:65" s="2" customFormat="1" ht="11.25">
      <c r="A90" s="35"/>
      <c r="B90" s="36"/>
      <c r="C90" s="37"/>
      <c r="D90" s="187" t="s">
        <v>131</v>
      </c>
      <c r="E90" s="37"/>
      <c r="F90" s="188" t="s">
        <v>132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131</v>
      </c>
      <c r="AU90" s="18" t="s">
        <v>79</v>
      </c>
    </row>
    <row r="91" spans="1:65" s="12" customFormat="1" ht="22.9" customHeight="1">
      <c r="B91" s="158"/>
      <c r="C91" s="159"/>
      <c r="D91" s="160" t="s">
        <v>68</v>
      </c>
      <c r="E91" s="172" t="s">
        <v>150</v>
      </c>
      <c r="F91" s="172" t="s">
        <v>155</v>
      </c>
      <c r="G91" s="159"/>
      <c r="H91" s="159"/>
      <c r="I91" s="162"/>
      <c r="J91" s="173">
        <f>BK91</f>
        <v>0</v>
      </c>
      <c r="K91" s="159"/>
      <c r="L91" s="164"/>
      <c r="M91" s="165"/>
      <c r="N91" s="166"/>
      <c r="O91" s="166"/>
      <c r="P91" s="167">
        <f>SUM(P92:P105)</f>
        <v>0</v>
      </c>
      <c r="Q91" s="166"/>
      <c r="R91" s="167">
        <f>SUM(R92:R105)</f>
        <v>18.400000000000002</v>
      </c>
      <c r="S91" s="166"/>
      <c r="T91" s="168">
        <f>SUM(T92:T105)</f>
        <v>0</v>
      </c>
      <c r="AR91" s="169" t="s">
        <v>77</v>
      </c>
      <c r="AT91" s="170" t="s">
        <v>68</v>
      </c>
      <c r="AU91" s="170" t="s">
        <v>77</v>
      </c>
      <c r="AY91" s="169" t="s">
        <v>122</v>
      </c>
      <c r="BK91" s="171">
        <f>SUM(BK92:BK105)</f>
        <v>0</v>
      </c>
    </row>
    <row r="92" spans="1:65" s="2" customFormat="1" ht="24.2" customHeight="1">
      <c r="A92" s="35"/>
      <c r="B92" s="36"/>
      <c r="C92" s="174" t="s">
        <v>79</v>
      </c>
      <c r="D92" s="174" t="s">
        <v>124</v>
      </c>
      <c r="E92" s="175" t="s">
        <v>237</v>
      </c>
      <c r="F92" s="176" t="s">
        <v>238</v>
      </c>
      <c r="G92" s="177" t="s">
        <v>127</v>
      </c>
      <c r="H92" s="178">
        <v>230</v>
      </c>
      <c r="I92" s="179"/>
      <c r="J92" s="180">
        <f>ROUND(I92*H92,2)</f>
        <v>0</v>
      </c>
      <c r="K92" s="176" t="s">
        <v>128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129</v>
      </c>
      <c r="AT92" s="185" t="s">
        <v>124</v>
      </c>
      <c r="AU92" s="185" t="s">
        <v>79</v>
      </c>
      <c r="AY92" s="18" t="s">
        <v>122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129</v>
      </c>
      <c r="BM92" s="185" t="s">
        <v>258</v>
      </c>
    </row>
    <row r="93" spans="1:65" s="2" customFormat="1" ht="11.25">
      <c r="A93" s="35"/>
      <c r="B93" s="36"/>
      <c r="C93" s="37"/>
      <c r="D93" s="187" t="s">
        <v>131</v>
      </c>
      <c r="E93" s="37"/>
      <c r="F93" s="188" t="s">
        <v>240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131</v>
      </c>
      <c r="AU93" s="18" t="s">
        <v>79</v>
      </c>
    </row>
    <row r="94" spans="1:65" s="2" customFormat="1" ht="21.75" customHeight="1">
      <c r="A94" s="35"/>
      <c r="B94" s="36"/>
      <c r="C94" s="174" t="s">
        <v>137</v>
      </c>
      <c r="D94" s="174" t="s">
        <v>124</v>
      </c>
      <c r="E94" s="175" t="s">
        <v>157</v>
      </c>
      <c r="F94" s="176" t="s">
        <v>158</v>
      </c>
      <c r="G94" s="177" t="s">
        <v>127</v>
      </c>
      <c r="H94" s="178">
        <v>230</v>
      </c>
      <c r="I94" s="179"/>
      <c r="J94" s="180">
        <f>ROUND(I94*H94,2)</f>
        <v>0</v>
      </c>
      <c r="K94" s="176" t="s">
        <v>128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129</v>
      </c>
      <c r="AT94" s="185" t="s">
        <v>124</v>
      </c>
      <c r="AU94" s="185" t="s">
        <v>79</v>
      </c>
      <c r="AY94" s="18" t="s">
        <v>122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129</v>
      </c>
      <c r="BM94" s="185" t="s">
        <v>259</v>
      </c>
    </row>
    <row r="95" spans="1:65" s="2" customFormat="1" ht="11.25">
      <c r="A95" s="35"/>
      <c r="B95" s="36"/>
      <c r="C95" s="37"/>
      <c r="D95" s="187" t="s">
        <v>131</v>
      </c>
      <c r="E95" s="37"/>
      <c r="F95" s="188" t="s">
        <v>160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131</v>
      </c>
      <c r="AU95" s="18" t="s">
        <v>79</v>
      </c>
    </row>
    <row r="96" spans="1:65" s="2" customFormat="1" ht="21.75" customHeight="1">
      <c r="A96" s="35"/>
      <c r="B96" s="36"/>
      <c r="C96" s="174" t="s">
        <v>129</v>
      </c>
      <c r="D96" s="174" t="s">
        <v>124</v>
      </c>
      <c r="E96" s="175" t="s">
        <v>260</v>
      </c>
      <c r="F96" s="176" t="s">
        <v>261</v>
      </c>
      <c r="G96" s="177" t="s">
        <v>127</v>
      </c>
      <c r="H96" s="178">
        <v>80</v>
      </c>
      <c r="I96" s="179"/>
      <c r="J96" s="180">
        <f>ROUND(I96*H96,2)</f>
        <v>0</v>
      </c>
      <c r="K96" s="176" t="s">
        <v>128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0.23</v>
      </c>
      <c r="R96" s="183">
        <f>Q96*H96</f>
        <v>18.400000000000002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129</v>
      </c>
      <c r="AT96" s="185" t="s">
        <v>124</v>
      </c>
      <c r="AU96" s="185" t="s">
        <v>79</v>
      </c>
      <c r="AY96" s="18" t="s">
        <v>122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129</v>
      </c>
      <c r="BM96" s="185" t="s">
        <v>262</v>
      </c>
    </row>
    <row r="97" spans="1:65" s="2" customFormat="1" ht="11.25">
      <c r="A97" s="35"/>
      <c r="B97" s="36"/>
      <c r="C97" s="37"/>
      <c r="D97" s="187" t="s">
        <v>131</v>
      </c>
      <c r="E97" s="37"/>
      <c r="F97" s="188" t="s">
        <v>263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131</v>
      </c>
      <c r="AU97" s="18" t="s">
        <v>79</v>
      </c>
    </row>
    <row r="98" spans="1:65" s="2" customFormat="1" ht="16.5" customHeight="1">
      <c r="A98" s="35"/>
      <c r="B98" s="36"/>
      <c r="C98" s="174" t="s">
        <v>150</v>
      </c>
      <c r="D98" s="174" t="s">
        <v>124</v>
      </c>
      <c r="E98" s="175" t="s">
        <v>167</v>
      </c>
      <c r="F98" s="176" t="s">
        <v>168</v>
      </c>
      <c r="G98" s="177" t="s">
        <v>127</v>
      </c>
      <c r="H98" s="178">
        <v>230</v>
      </c>
      <c r="I98" s="179"/>
      <c r="J98" s="180">
        <f>ROUND(I98*H98,2)</f>
        <v>0</v>
      </c>
      <c r="K98" s="176" t="s">
        <v>128</v>
      </c>
      <c r="L98" s="40"/>
      <c r="M98" s="181" t="s">
        <v>19</v>
      </c>
      <c r="N98" s="182" t="s">
        <v>40</v>
      </c>
      <c r="O98" s="65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129</v>
      </c>
      <c r="AT98" s="185" t="s">
        <v>124</v>
      </c>
      <c r="AU98" s="185" t="s">
        <v>79</v>
      </c>
      <c r="AY98" s="18" t="s">
        <v>122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77</v>
      </c>
      <c r="BK98" s="186">
        <f>ROUND(I98*H98,2)</f>
        <v>0</v>
      </c>
      <c r="BL98" s="18" t="s">
        <v>129</v>
      </c>
      <c r="BM98" s="185" t="s">
        <v>264</v>
      </c>
    </row>
    <row r="99" spans="1:65" s="2" customFormat="1" ht="11.25">
      <c r="A99" s="35"/>
      <c r="B99" s="36"/>
      <c r="C99" s="37"/>
      <c r="D99" s="187" t="s">
        <v>131</v>
      </c>
      <c r="E99" s="37"/>
      <c r="F99" s="188" t="s">
        <v>170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131</v>
      </c>
      <c r="AU99" s="18" t="s">
        <v>79</v>
      </c>
    </row>
    <row r="100" spans="1:65" s="2" customFormat="1" ht="16.5" customHeight="1">
      <c r="A100" s="35"/>
      <c r="B100" s="36"/>
      <c r="C100" s="174" t="s">
        <v>156</v>
      </c>
      <c r="D100" s="174" t="s">
        <v>124</v>
      </c>
      <c r="E100" s="175" t="s">
        <v>172</v>
      </c>
      <c r="F100" s="176" t="s">
        <v>173</v>
      </c>
      <c r="G100" s="177" t="s">
        <v>127</v>
      </c>
      <c r="H100" s="178">
        <v>230</v>
      </c>
      <c r="I100" s="179"/>
      <c r="J100" s="180">
        <f>ROUND(I100*H100,2)</f>
        <v>0</v>
      </c>
      <c r="K100" s="176" t="s">
        <v>128</v>
      </c>
      <c r="L100" s="40"/>
      <c r="M100" s="181" t="s">
        <v>19</v>
      </c>
      <c r="N100" s="182" t="s">
        <v>40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129</v>
      </c>
      <c r="AT100" s="185" t="s">
        <v>124</v>
      </c>
      <c r="AU100" s="185" t="s">
        <v>79</v>
      </c>
      <c r="AY100" s="18" t="s">
        <v>122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77</v>
      </c>
      <c r="BK100" s="186">
        <f>ROUND(I100*H100,2)</f>
        <v>0</v>
      </c>
      <c r="BL100" s="18" t="s">
        <v>129</v>
      </c>
      <c r="BM100" s="185" t="s">
        <v>265</v>
      </c>
    </row>
    <row r="101" spans="1:65" s="2" customFormat="1" ht="11.25">
      <c r="A101" s="35"/>
      <c r="B101" s="36"/>
      <c r="C101" s="37"/>
      <c r="D101" s="187" t="s">
        <v>131</v>
      </c>
      <c r="E101" s="37"/>
      <c r="F101" s="188" t="s">
        <v>175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131</v>
      </c>
      <c r="AU101" s="18" t="s">
        <v>79</v>
      </c>
    </row>
    <row r="102" spans="1:65" s="2" customFormat="1" ht="24.2" customHeight="1">
      <c r="A102" s="35"/>
      <c r="B102" s="36"/>
      <c r="C102" s="174" t="s">
        <v>161</v>
      </c>
      <c r="D102" s="174" t="s">
        <v>124</v>
      </c>
      <c r="E102" s="175" t="s">
        <v>177</v>
      </c>
      <c r="F102" s="176" t="s">
        <v>178</v>
      </c>
      <c r="G102" s="177" t="s">
        <v>127</v>
      </c>
      <c r="H102" s="178">
        <v>230</v>
      </c>
      <c r="I102" s="179"/>
      <c r="J102" s="180">
        <f>ROUND(I102*H102,2)</f>
        <v>0</v>
      </c>
      <c r="K102" s="176" t="s">
        <v>128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129</v>
      </c>
      <c r="AT102" s="185" t="s">
        <v>124</v>
      </c>
      <c r="AU102" s="185" t="s">
        <v>79</v>
      </c>
      <c r="AY102" s="18" t="s">
        <v>122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129</v>
      </c>
      <c r="BM102" s="185" t="s">
        <v>266</v>
      </c>
    </row>
    <row r="103" spans="1:65" s="2" customFormat="1" ht="11.25">
      <c r="A103" s="35"/>
      <c r="B103" s="36"/>
      <c r="C103" s="37"/>
      <c r="D103" s="187" t="s">
        <v>131</v>
      </c>
      <c r="E103" s="37"/>
      <c r="F103" s="188" t="s">
        <v>180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131</v>
      </c>
      <c r="AU103" s="18" t="s">
        <v>79</v>
      </c>
    </row>
    <row r="104" spans="1:65" s="2" customFormat="1" ht="24.2" customHeight="1">
      <c r="A104" s="35"/>
      <c r="B104" s="36"/>
      <c r="C104" s="174" t="s">
        <v>142</v>
      </c>
      <c r="D104" s="174" t="s">
        <v>124</v>
      </c>
      <c r="E104" s="175" t="s">
        <v>245</v>
      </c>
      <c r="F104" s="176" t="s">
        <v>246</v>
      </c>
      <c r="G104" s="177" t="s">
        <v>127</v>
      </c>
      <c r="H104" s="178">
        <v>230</v>
      </c>
      <c r="I104" s="179"/>
      <c r="J104" s="180">
        <f>ROUND(I104*H104,2)</f>
        <v>0</v>
      </c>
      <c r="K104" s="176" t="s">
        <v>128</v>
      </c>
      <c r="L104" s="40"/>
      <c r="M104" s="181" t="s">
        <v>19</v>
      </c>
      <c r="N104" s="182" t="s">
        <v>40</v>
      </c>
      <c r="O104" s="65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5" t="s">
        <v>129</v>
      </c>
      <c r="AT104" s="185" t="s">
        <v>124</v>
      </c>
      <c r="AU104" s="185" t="s">
        <v>79</v>
      </c>
      <c r="AY104" s="18" t="s">
        <v>122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18" t="s">
        <v>77</v>
      </c>
      <c r="BK104" s="186">
        <f>ROUND(I104*H104,2)</f>
        <v>0</v>
      </c>
      <c r="BL104" s="18" t="s">
        <v>129</v>
      </c>
      <c r="BM104" s="185" t="s">
        <v>267</v>
      </c>
    </row>
    <row r="105" spans="1:65" s="2" customFormat="1" ht="11.25">
      <c r="A105" s="35"/>
      <c r="B105" s="36"/>
      <c r="C105" s="37"/>
      <c r="D105" s="187" t="s">
        <v>131</v>
      </c>
      <c r="E105" s="37"/>
      <c r="F105" s="188" t="s">
        <v>248</v>
      </c>
      <c r="G105" s="37"/>
      <c r="H105" s="37"/>
      <c r="I105" s="189"/>
      <c r="J105" s="37"/>
      <c r="K105" s="37"/>
      <c r="L105" s="40"/>
      <c r="M105" s="190"/>
      <c r="N105" s="191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131</v>
      </c>
      <c r="AU105" s="18" t="s">
        <v>79</v>
      </c>
    </row>
    <row r="106" spans="1:65" s="12" customFormat="1" ht="22.9" customHeight="1">
      <c r="B106" s="158"/>
      <c r="C106" s="159"/>
      <c r="D106" s="160" t="s">
        <v>68</v>
      </c>
      <c r="E106" s="172" t="s">
        <v>191</v>
      </c>
      <c r="F106" s="172" t="s">
        <v>192</v>
      </c>
      <c r="G106" s="159"/>
      <c r="H106" s="159"/>
      <c r="I106" s="162"/>
      <c r="J106" s="173">
        <f>BK106</f>
        <v>0</v>
      </c>
      <c r="K106" s="159"/>
      <c r="L106" s="164"/>
      <c r="M106" s="165"/>
      <c r="N106" s="166"/>
      <c r="O106" s="166"/>
      <c r="P106" s="167">
        <f>SUM(P107:P116)</f>
        <v>0</v>
      </c>
      <c r="Q106" s="166"/>
      <c r="R106" s="167">
        <f>SUM(R107:R116)</f>
        <v>0</v>
      </c>
      <c r="S106" s="166"/>
      <c r="T106" s="168">
        <f>SUM(T107:T116)</f>
        <v>0</v>
      </c>
      <c r="AR106" s="169" t="s">
        <v>77</v>
      </c>
      <c r="AT106" s="170" t="s">
        <v>68</v>
      </c>
      <c r="AU106" s="170" t="s">
        <v>77</v>
      </c>
      <c r="AY106" s="169" t="s">
        <v>122</v>
      </c>
      <c r="BK106" s="171">
        <f>SUM(BK107:BK116)</f>
        <v>0</v>
      </c>
    </row>
    <row r="107" spans="1:65" s="2" customFormat="1" ht="16.5" customHeight="1">
      <c r="A107" s="35"/>
      <c r="B107" s="36"/>
      <c r="C107" s="174" t="s">
        <v>171</v>
      </c>
      <c r="D107" s="174" t="s">
        <v>124</v>
      </c>
      <c r="E107" s="175" t="s">
        <v>194</v>
      </c>
      <c r="F107" s="176" t="s">
        <v>195</v>
      </c>
      <c r="G107" s="177" t="s">
        <v>196</v>
      </c>
      <c r="H107" s="178">
        <v>66.7</v>
      </c>
      <c r="I107" s="179"/>
      <c r="J107" s="180">
        <f>ROUND(I107*H107,2)</f>
        <v>0</v>
      </c>
      <c r="K107" s="176" t="s">
        <v>128</v>
      </c>
      <c r="L107" s="40"/>
      <c r="M107" s="181" t="s">
        <v>19</v>
      </c>
      <c r="N107" s="182" t="s">
        <v>40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129</v>
      </c>
      <c r="AT107" s="185" t="s">
        <v>124</v>
      </c>
      <c r="AU107" s="185" t="s">
        <v>79</v>
      </c>
      <c r="AY107" s="18" t="s">
        <v>122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129</v>
      </c>
      <c r="BM107" s="185" t="s">
        <v>268</v>
      </c>
    </row>
    <row r="108" spans="1:65" s="2" customFormat="1" ht="11.25">
      <c r="A108" s="35"/>
      <c r="B108" s="36"/>
      <c r="C108" s="37"/>
      <c r="D108" s="187" t="s">
        <v>131</v>
      </c>
      <c r="E108" s="37"/>
      <c r="F108" s="188" t="s">
        <v>198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131</v>
      </c>
      <c r="AU108" s="18" t="s">
        <v>79</v>
      </c>
    </row>
    <row r="109" spans="1:65" s="2" customFormat="1" ht="24.2" customHeight="1">
      <c r="A109" s="35"/>
      <c r="B109" s="36"/>
      <c r="C109" s="174" t="s">
        <v>176</v>
      </c>
      <c r="D109" s="174" t="s">
        <v>124</v>
      </c>
      <c r="E109" s="175" t="s">
        <v>200</v>
      </c>
      <c r="F109" s="176" t="s">
        <v>201</v>
      </c>
      <c r="G109" s="177" t="s">
        <v>196</v>
      </c>
      <c r="H109" s="178">
        <v>66.7</v>
      </c>
      <c r="I109" s="179"/>
      <c r="J109" s="180">
        <f>ROUND(I109*H109,2)</f>
        <v>0</v>
      </c>
      <c r="K109" s="176" t="s">
        <v>128</v>
      </c>
      <c r="L109" s="40"/>
      <c r="M109" s="181" t="s">
        <v>19</v>
      </c>
      <c r="N109" s="182" t="s">
        <v>40</v>
      </c>
      <c r="O109" s="65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5" t="s">
        <v>129</v>
      </c>
      <c r="AT109" s="185" t="s">
        <v>124</v>
      </c>
      <c r="AU109" s="185" t="s">
        <v>79</v>
      </c>
      <c r="AY109" s="18" t="s">
        <v>122</v>
      </c>
      <c r="BE109" s="186">
        <f>IF(N109="základní",J109,0)</f>
        <v>0</v>
      </c>
      <c r="BF109" s="186">
        <f>IF(N109="snížená",J109,0)</f>
        <v>0</v>
      </c>
      <c r="BG109" s="186">
        <f>IF(N109="zákl. přenesená",J109,0)</f>
        <v>0</v>
      </c>
      <c r="BH109" s="186">
        <f>IF(N109="sníž. přenesená",J109,0)</f>
        <v>0</v>
      </c>
      <c r="BI109" s="186">
        <f>IF(N109="nulová",J109,0)</f>
        <v>0</v>
      </c>
      <c r="BJ109" s="18" t="s">
        <v>77</v>
      </c>
      <c r="BK109" s="186">
        <f>ROUND(I109*H109,2)</f>
        <v>0</v>
      </c>
      <c r="BL109" s="18" t="s">
        <v>129</v>
      </c>
      <c r="BM109" s="185" t="s">
        <v>269</v>
      </c>
    </row>
    <row r="110" spans="1:65" s="2" customFormat="1" ht="11.25">
      <c r="A110" s="35"/>
      <c r="B110" s="36"/>
      <c r="C110" s="37"/>
      <c r="D110" s="187" t="s">
        <v>131</v>
      </c>
      <c r="E110" s="37"/>
      <c r="F110" s="188" t="s">
        <v>203</v>
      </c>
      <c r="G110" s="37"/>
      <c r="H110" s="37"/>
      <c r="I110" s="189"/>
      <c r="J110" s="37"/>
      <c r="K110" s="37"/>
      <c r="L110" s="40"/>
      <c r="M110" s="190"/>
      <c r="N110" s="191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131</v>
      </c>
      <c r="AU110" s="18" t="s">
        <v>79</v>
      </c>
    </row>
    <row r="111" spans="1:65" s="2" customFormat="1" ht="24.2" customHeight="1">
      <c r="A111" s="35"/>
      <c r="B111" s="36"/>
      <c r="C111" s="174" t="s">
        <v>181</v>
      </c>
      <c r="D111" s="174" t="s">
        <v>124</v>
      </c>
      <c r="E111" s="175" t="s">
        <v>205</v>
      </c>
      <c r="F111" s="176" t="s">
        <v>206</v>
      </c>
      <c r="G111" s="177" t="s">
        <v>196</v>
      </c>
      <c r="H111" s="178">
        <v>1934.3</v>
      </c>
      <c r="I111" s="179"/>
      <c r="J111" s="180">
        <f>ROUND(I111*H111,2)</f>
        <v>0</v>
      </c>
      <c r="K111" s="176" t="s">
        <v>128</v>
      </c>
      <c r="L111" s="40"/>
      <c r="M111" s="181" t="s">
        <v>19</v>
      </c>
      <c r="N111" s="182" t="s">
        <v>40</v>
      </c>
      <c r="O111" s="65"/>
      <c r="P111" s="183">
        <f>O111*H111</f>
        <v>0</v>
      </c>
      <c r="Q111" s="183">
        <v>0</v>
      </c>
      <c r="R111" s="183">
        <f>Q111*H111</f>
        <v>0</v>
      </c>
      <c r="S111" s="183">
        <v>0</v>
      </c>
      <c r="T111" s="184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5" t="s">
        <v>129</v>
      </c>
      <c r="AT111" s="185" t="s">
        <v>124</v>
      </c>
      <c r="AU111" s="185" t="s">
        <v>79</v>
      </c>
      <c r="AY111" s="18" t="s">
        <v>122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18" t="s">
        <v>77</v>
      </c>
      <c r="BK111" s="186">
        <f>ROUND(I111*H111,2)</f>
        <v>0</v>
      </c>
      <c r="BL111" s="18" t="s">
        <v>129</v>
      </c>
      <c r="BM111" s="185" t="s">
        <v>270</v>
      </c>
    </row>
    <row r="112" spans="1:65" s="2" customFormat="1" ht="11.25">
      <c r="A112" s="35"/>
      <c r="B112" s="36"/>
      <c r="C112" s="37"/>
      <c r="D112" s="187" t="s">
        <v>131</v>
      </c>
      <c r="E112" s="37"/>
      <c r="F112" s="188" t="s">
        <v>208</v>
      </c>
      <c r="G112" s="37"/>
      <c r="H112" s="37"/>
      <c r="I112" s="189"/>
      <c r="J112" s="37"/>
      <c r="K112" s="37"/>
      <c r="L112" s="40"/>
      <c r="M112" s="190"/>
      <c r="N112" s="191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131</v>
      </c>
      <c r="AU112" s="18" t="s">
        <v>79</v>
      </c>
    </row>
    <row r="113" spans="1:65" s="14" customFormat="1" ht="11.25">
      <c r="B113" s="213"/>
      <c r="C113" s="214"/>
      <c r="D113" s="204" t="s">
        <v>144</v>
      </c>
      <c r="E113" s="215" t="s">
        <v>19</v>
      </c>
      <c r="F113" s="216" t="s">
        <v>209</v>
      </c>
      <c r="G113" s="214"/>
      <c r="H113" s="215" t="s">
        <v>19</v>
      </c>
      <c r="I113" s="217"/>
      <c r="J113" s="214"/>
      <c r="K113" s="214"/>
      <c r="L113" s="218"/>
      <c r="M113" s="219"/>
      <c r="N113" s="220"/>
      <c r="O113" s="220"/>
      <c r="P113" s="220"/>
      <c r="Q113" s="220"/>
      <c r="R113" s="220"/>
      <c r="S113" s="220"/>
      <c r="T113" s="221"/>
      <c r="AT113" s="222" t="s">
        <v>144</v>
      </c>
      <c r="AU113" s="222" t="s">
        <v>79</v>
      </c>
      <c r="AV113" s="14" t="s">
        <v>77</v>
      </c>
      <c r="AW113" s="14" t="s">
        <v>210</v>
      </c>
      <c r="AX113" s="14" t="s">
        <v>69</v>
      </c>
      <c r="AY113" s="222" t="s">
        <v>122</v>
      </c>
    </row>
    <row r="114" spans="1:65" s="13" customFormat="1" ht="11.25">
      <c r="B114" s="202"/>
      <c r="C114" s="203"/>
      <c r="D114" s="204" t="s">
        <v>144</v>
      </c>
      <c r="E114" s="223" t="s">
        <v>19</v>
      </c>
      <c r="F114" s="205" t="s">
        <v>271</v>
      </c>
      <c r="G114" s="203"/>
      <c r="H114" s="206">
        <v>1934.3000000000002</v>
      </c>
      <c r="I114" s="207"/>
      <c r="J114" s="203"/>
      <c r="K114" s="203"/>
      <c r="L114" s="208"/>
      <c r="M114" s="209"/>
      <c r="N114" s="210"/>
      <c r="O114" s="210"/>
      <c r="P114" s="210"/>
      <c r="Q114" s="210"/>
      <c r="R114" s="210"/>
      <c r="S114" s="210"/>
      <c r="T114" s="211"/>
      <c r="AT114" s="212" t="s">
        <v>144</v>
      </c>
      <c r="AU114" s="212" t="s">
        <v>79</v>
      </c>
      <c r="AV114" s="13" t="s">
        <v>79</v>
      </c>
      <c r="AW114" s="13" t="s">
        <v>210</v>
      </c>
      <c r="AX114" s="13" t="s">
        <v>77</v>
      </c>
      <c r="AY114" s="212" t="s">
        <v>122</v>
      </c>
    </row>
    <row r="115" spans="1:65" s="2" customFormat="1" ht="24.2" customHeight="1">
      <c r="A115" s="35"/>
      <c r="B115" s="36"/>
      <c r="C115" s="174" t="s">
        <v>8</v>
      </c>
      <c r="D115" s="174" t="s">
        <v>124</v>
      </c>
      <c r="E115" s="175" t="s">
        <v>213</v>
      </c>
      <c r="F115" s="176" t="s">
        <v>214</v>
      </c>
      <c r="G115" s="177" t="s">
        <v>196</v>
      </c>
      <c r="H115" s="178">
        <v>66.7</v>
      </c>
      <c r="I115" s="179"/>
      <c r="J115" s="180">
        <f>ROUND(I115*H115,2)</f>
        <v>0</v>
      </c>
      <c r="K115" s="176" t="s">
        <v>128</v>
      </c>
      <c r="L115" s="40"/>
      <c r="M115" s="181" t="s">
        <v>19</v>
      </c>
      <c r="N115" s="182" t="s">
        <v>40</v>
      </c>
      <c r="O115" s="65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5" t="s">
        <v>129</v>
      </c>
      <c r="AT115" s="185" t="s">
        <v>124</v>
      </c>
      <c r="AU115" s="185" t="s">
        <v>79</v>
      </c>
      <c r="AY115" s="18" t="s">
        <v>122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18" t="s">
        <v>77</v>
      </c>
      <c r="BK115" s="186">
        <f>ROUND(I115*H115,2)</f>
        <v>0</v>
      </c>
      <c r="BL115" s="18" t="s">
        <v>129</v>
      </c>
      <c r="BM115" s="185" t="s">
        <v>272</v>
      </c>
    </row>
    <row r="116" spans="1:65" s="2" customFormat="1" ht="11.25">
      <c r="A116" s="35"/>
      <c r="B116" s="36"/>
      <c r="C116" s="37"/>
      <c r="D116" s="187" t="s">
        <v>131</v>
      </c>
      <c r="E116" s="37"/>
      <c r="F116" s="188" t="s">
        <v>216</v>
      </c>
      <c r="G116" s="37"/>
      <c r="H116" s="37"/>
      <c r="I116" s="189"/>
      <c r="J116" s="37"/>
      <c r="K116" s="37"/>
      <c r="L116" s="40"/>
      <c r="M116" s="190"/>
      <c r="N116" s="191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131</v>
      </c>
      <c r="AU116" s="18" t="s">
        <v>79</v>
      </c>
    </row>
    <row r="117" spans="1:65" s="12" customFormat="1" ht="22.9" customHeight="1">
      <c r="B117" s="158"/>
      <c r="C117" s="159"/>
      <c r="D117" s="160" t="s">
        <v>68</v>
      </c>
      <c r="E117" s="172" t="s">
        <v>217</v>
      </c>
      <c r="F117" s="172" t="s">
        <v>218</v>
      </c>
      <c r="G117" s="159"/>
      <c r="H117" s="159"/>
      <c r="I117" s="162"/>
      <c r="J117" s="173">
        <f>BK117</f>
        <v>0</v>
      </c>
      <c r="K117" s="159"/>
      <c r="L117" s="164"/>
      <c r="M117" s="165"/>
      <c r="N117" s="166"/>
      <c r="O117" s="166"/>
      <c r="P117" s="167">
        <f>SUM(P118:P119)</f>
        <v>0</v>
      </c>
      <c r="Q117" s="166"/>
      <c r="R117" s="167">
        <f>SUM(R118:R119)</f>
        <v>0</v>
      </c>
      <c r="S117" s="166"/>
      <c r="T117" s="168">
        <f>SUM(T118:T119)</f>
        <v>0</v>
      </c>
      <c r="AR117" s="169" t="s">
        <v>77</v>
      </c>
      <c r="AT117" s="170" t="s">
        <v>68</v>
      </c>
      <c r="AU117" s="170" t="s">
        <v>77</v>
      </c>
      <c r="AY117" s="169" t="s">
        <v>122</v>
      </c>
      <c r="BK117" s="171">
        <f>SUM(BK118:BK119)</f>
        <v>0</v>
      </c>
    </row>
    <row r="118" spans="1:65" s="2" customFormat="1" ht="24.2" customHeight="1">
      <c r="A118" s="35"/>
      <c r="B118" s="36"/>
      <c r="C118" s="174" t="s">
        <v>193</v>
      </c>
      <c r="D118" s="174" t="s">
        <v>124</v>
      </c>
      <c r="E118" s="175" t="s">
        <v>220</v>
      </c>
      <c r="F118" s="176" t="s">
        <v>221</v>
      </c>
      <c r="G118" s="177" t="s">
        <v>196</v>
      </c>
      <c r="H118" s="178">
        <v>60</v>
      </c>
      <c r="I118" s="179"/>
      <c r="J118" s="180">
        <f>ROUND(I118*H118,2)</f>
        <v>0</v>
      </c>
      <c r="K118" s="176" t="s">
        <v>128</v>
      </c>
      <c r="L118" s="40"/>
      <c r="M118" s="181" t="s">
        <v>19</v>
      </c>
      <c r="N118" s="182" t="s">
        <v>40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129</v>
      </c>
      <c r="AT118" s="185" t="s">
        <v>124</v>
      </c>
      <c r="AU118" s="185" t="s">
        <v>79</v>
      </c>
      <c r="AY118" s="18" t="s">
        <v>122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77</v>
      </c>
      <c r="BK118" s="186">
        <f>ROUND(I118*H118,2)</f>
        <v>0</v>
      </c>
      <c r="BL118" s="18" t="s">
        <v>129</v>
      </c>
      <c r="BM118" s="185" t="s">
        <v>273</v>
      </c>
    </row>
    <row r="119" spans="1:65" s="2" customFormat="1" ht="11.25">
      <c r="A119" s="35"/>
      <c r="B119" s="36"/>
      <c r="C119" s="37"/>
      <c r="D119" s="187" t="s">
        <v>131</v>
      </c>
      <c r="E119" s="37"/>
      <c r="F119" s="188" t="s">
        <v>223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131</v>
      </c>
      <c r="AU119" s="18" t="s">
        <v>79</v>
      </c>
    </row>
    <row r="120" spans="1:65" s="12" customFormat="1" ht="25.9" customHeight="1">
      <c r="B120" s="158"/>
      <c r="C120" s="159"/>
      <c r="D120" s="160" t="s">
        <v>68</v>
      </c>
      <c r="E120" s="161" t="s">
        <v>224</v>
      </c>
      <c r="F120" s="161" t="s">
        <v>225</v>
      </c>
      <c r="G120" s="159"/>
      <c r="H120" s="159"/>
      <c r="I120" s="162"/>
      <c r="J120" s="163">
        <f>BK120</f>
        <v>0</v>
      </c>
      <c r="K120" s="159"/>
      <c r="L120" s="164"/>
      <c r="M120" s="165"/>
      <c r="N120" s="166"/>
      <c r="O120" s="166"/>
      <c r="P120" s="167">
        <f>P121</f>
        <v>0</v>
      </c>
      <c r="Q120" s="166"/>
      <c r="R120" s="167">
        <f>R121</f>
        <v>0</v>
      </c>
      <c r="S120" s="166"/>
      <c r="T120" s="168">
        <f>T121</f>
        <v>0</v>
      </c>
      <c r="AR120" s="169" t="s">
        <v>150</v>
      </c>
      <c r="AT120" s="170" t="s">
        <v>68</v>
      </c>
      <c r="AU120" s="170" t="s">
        <v>69</v>
      </c>
      <c r="AY120" s="169" t="s">
        <v>122</v>
      </c>
      <c r="BK120" s="171">
        <f>BK121</f>
        <v>0</v>
      </c>
    </row>
    <row r="121" spans="1:65" s="12" customFormat="1" ht="22.9" customHeight="1">
      <c r="B121" s="158"/>
      <c r="C121" s="159"/>
      <c r="D121" s="160" t="s">
        <v>68</v>
      </c>
      <c r="E121" s="172" t="s">
        <v>226</v>
      </c>
      <c r="F121" s="172" t="s">
        <v>227</v>
      </c>
      <c r="G121" s="159"/>
      <c r="H121" s="159"/>
      <c r="I121" s="162"/>
      <c r="J121" s="173">
        <f>BK121</f>
        <v>0</v>
      </c>
      <c r="K121" s="159"/>
      <c r="L121" s="164"/>
      <c r="M121" s="165"/>
      <c r="N121" s="166"/>
      <c r="O121" s="166"/>
      <c r="P121" s="167">
        <f>SUM(P122:P123)</f>
        <v>0</v>
      </c>
      <c r="Q121" s="166"/>
      <c r="R121" s="167">
        <f>SUM(R122:R123)</f>
        <v>0</v>
      </c>
      <c r="S121" s="166"/>
      <c r="T121" s="168">
        <f>SUM(T122:T123)</f>
        <v>0</v>
      </c>
      <c r="AR121" s="169" t="s">
        <v>150</v>
      </c>
      <c r="AT121" s="170" t="s">
        <v>68</v>
      </c>
      <c r="AU121" s="170" t="s">
        <v>77</v>
      </c>
      <c r="AY121" s="169" t="s">
        <v>122</v>
      </c>
      <c r="BK121" s="171">
        <f>SUM(BK122:BK123)</f>
        <v>0</v>
      </c>
    </row>
    <row r="122" spans="1:65" s="2" customFormat="1" ht="16.5" customHeight="1">
      <c r="A122" s="35"/>
      <c r="B122" s="36"/>
      <c r="C122" s="174" t="s">
        <v>199</v>
      </c>
      <c r="D122" s="174" t="s">
        <v>124</v>
      </c>
      <c r="E122" s="175" t="s">
        <v>229</v>
      </c>
      <c r="F122" s="176" t="s">
        <v>230</v>
      </c>
      <c r="G122" s="177" t="s">
        <v>231</v>
      </c>
      <c r="H122" s="178">
        <v>1</v>
      </c>
      <c r="I122" s="179"/>
      <c r="J122" s="180">
        <f>ROUND(I122*H122,2)</f>
        <v>0</v>
      </c>
      <c r="K122" s="176" t="s">
        <v>128</v>
      </c>
      <c r="L122" s="40"/>
      <c r="M122" s="181" t="s">
        <v>19</v>
      </c>
      <c r="N122" s="182" t="s">
        <v>40</v>
      </c>
      <c r="O122" s="65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5" t="s">
        <v>232</v>
      </c>
      <c r="AT122" s="185" t="s">
        <v>124</v>
      </c>
      <c r="AU122" s="185" t="s">
        <v>79</v>
      </c>
      <c r="AY122" s="18" t="s">
        <v>122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18" t="s">
        <v>77</v>
      </c>
      <c r="BK122" s="186">
        <f>ROUND(I122*H122,2)</f>
        <v>0</v>
      </c>
      <c r="BL122" s="18" t="s">
        <v>232</v>
      </c>
      <c r="BM122" s="185" t="s">
        <v>274</v>
      </c>
    </row>
    <row r="123" spans="1:65" s="2" customFormat="1" ht="11.25">
      <c r="A123" s="35"/>
      <c r="B123" s="36"/>
      <c r="C123" s="37"/>
      <c r="D123" s="187" t="s">
        <v>131</v>
      </c>
      <c r="E123" s="37"/>
      <c r="F123" s="188" t="s">
        <v>234</v>
      </c>
      <c r="G123" s="37"/>
      <c r="H123" s="37"/>
      <c r="I123" s="189"/>
      <c r="J123" s="37"/>
      <c r="K123" s="37"/>
      <c r="L123" s="40"/>
      <c r="M123" s="224"/>
      <c r="N123" s="225"/>
      <c r="O123" s="226"/>
      <c r="P123" s="226"/>
      <c r="Q123" s="226"/>
      <c r="R123" s="226"/>
      <c r="S123" s="226"/>
      <c r="T123" s="227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131</v>
      </c>
      <c r="AU123" s="18" t="s">
        <v>79</v>
      </c>
    </row>
    <row r="124" spans="1:65" s="2" customFormat="1" ht="6.95" customHeight="1">
      <c r="A124" s="35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algorithmName="SHA-512" hashValue="VoIXyDvIg/TyMITYaF8gqyYDd+baafouSwaIo0OtslXiAQMKnC/qdZtkiEODNJrU+2+BrGG2krM1wNLMv1BY8A==" saltValue="Rmau/MC0wkPM6c9fVrJoZhbe0FyMxrqdqisPc2gMixRIJoI2W4bIQ+BDpVVjdvwvHML5QoZiSLpXAtOaWgaihw==" spinCount="100000" sheet="1" objects="1" scenarios="1" formatColumns="0" formatRows="0" autoFilter="0"/>
  <autoFilter ref="C85:K123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/>
    <hyperlink ref="F93" r:id="rId2"/>
    <hyperlink ref="F95" r:id="rId3"/>
    <hyperlink ref="F97" r:id="rId4"/>
    <hyperlink ref="F99" r:id="rId5"/>
    <hyperlink ref="F101" r:id="rId6"/>
    <hyperlink ref="F103" r:id="rId7"/>
    <hyperlink ref="F105" r:id="rId8"/>
    <hyperlink ref="F108" r:id="rId9"/>
    <hyperlink ref="F110" r:id="rId10"/>
    <hyperlink ref="F112" r:id="rId11"/>
    <hyperlink ref="F116" r:id="rId12"/>
    <hyperlink ref="F119" r:id="rId13"/>
    <hyperlink ref="F123" r:id="rId1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8" t="s">
        <v>88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92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5" t="str">
        <f>'Rekapitulace stavby'!K6</f>
        <v>Oprava MK v obci Hrádek 2025</v>
      </c>
      <c r="F7" s="356"/>
      <c r="G7" s="356"/>
      <c r="H7" s="356"/>
      <c r="L7" s="21"/>
    </row>
    <row r="8" spans="1:46" s="2" customFormat="1" ht="12" customHeight="1">
      <c r="A8" s="35"/>
      <c r="B8" s="40"/>
      <c r="C8" s="35"/>
      <c r="D8" s="106" t="s">
        <v>93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7" t="s">
        <v>275</v>
      </c>
      <c r="F9" s="358"/>
      <c r="G9" s="358"/>
      <c r="H9" s="358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14. 4. 2025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22</v>
      </c>
      <c r="F15" s="35"/>
      <c r="G15" s="35"/>
      <c r="H15" s="35"/>
      <c r="I15" s="106" t="s">
        <v>27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9" t="str">
        <f>'Rekapitulace stavby'!E14</f>
        <v>Vyplň údaj</v>
      </c>
      <c r="F18" s="360"/>
      <c r="G18" s="360"/>
      <c r="H18" s="360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1" t="s">
        <v>19</v>
      </c>
      <c r="F27" s="361"/>
      <c r="G27" s="361"/>
      <c r="H27" s="36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ROUND(J86,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ROUND((SUM(BE86:BE104)),  2)</f>
        <v>0</v>
      </c>
      <c r="G33" s="35"/>
      <c r="H33" s="35"/>
      <c r="I33" s="119">
        <v>0.21</v>
      </c>
      <c r="J33" s="118">
        <f>ROUND(((SUM(BE86:BE104))*I33),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ROUND((SUM(BF86:BF104)),  2)</f>
        <v>0</v>
      </c>
      <c r="G34" s="35"/>
      <c r="H34" s="35"/>
      <c r="I34" s="119">
        <v>0.12</v>
      </c>
      <c r="J34" s="118">
        <f>ROUND(((SUM(BF86:BF104))*I34),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ROUND((SUM(BG86:BG104)),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ROUND((SUM(BH86:BH104)),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ROUND((SUM(BI86:BI104)),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95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2" t="str">
        <f>E7</f>
        <v>Oprava MK v obci Hrádek 2025</v>
      </c>
      <c r="F48" s="363"/>
      <c r="G48" s="363"/>
      <c r="H48" s="363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93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5" t="str">
        <f>E9</f>
        <v>SO 04 - Oprava MK od chaty Hrádek</v>
      </c>
      <c r="F50" s="364"/>
      <c r="G50" s="364"/>
      <c r="H50" s="364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Obec Hrádek</v>
      </c>
      <c r="G52" s="37"/>
      <c r="H52" s="37"/>
      <c r="I52" s="30" t="s">
        <v>23</v>
      </c>
      <c r="J52" s="60" t="str">
        <f>IF(J12="","",J12)</f>
        <v>14. 4. 2025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Obec Hrádek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96</v>
      </c>
      <c r="D57" s="132"/>
      <c r="E57" s="132"/>
      <c r="F57" s="132"/>
      <c r="G57" s="132"/>
      <c r="H57" s="132"/>
      <c r="I57" s="132"/>
      <c r="J57" s="133" t="s">
        <v>97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J86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98</v>
      </c>
    </row>
    <row r="60" spans="1:47" s="9" customFormat="1" ht="24.95" customHeight="1">
      <c r="B60" s="135"/>
      <c r="C60" s="136"/>
      <c r="D60" s="137" t="s">
        <v>99</v>
      </c>
      <c r="E60" s="138"/>
      <c r="F60" s="138"/>
      <c r="G60" s="138"/>
      <c r="H60" s="138"/>
      <c r="I60" s="138"/>
      <c r="J60" s="139">
        <f>J87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101</v>
      </c>
      <c r="E61" s="144"/>
      <c r="F61" s="144"/>
      <c r="G61" s="144"/>
      <c r="H61" s="144"/>
      <c r="I61" s="144"/>
      <c r="J61" s="145">
        <f>J88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102</v>
      </c>
      <c r="E62" s="144"/>
      <c r="F62" s="144"/>
      <c r="G62" s="144"/>
      <c r="H62" s="144"/>
      <c r="I62" s="144"/>
      <c r="J62" s="145">
        <f>J94</f>
        <v>0</v>
      </c>
      <c r="K62" s="142"/>
      <c r="L62" s="146"/>
    </row>
    <row r="63" spans="1:47" s="10" customFormat="1" ht="14.85" customHeight="1">
      <c r="B63" s="141"/>
      <c r="C63" s="142"/>
      <c r="D63" s="143" t="s">
        <v>276</v>
      </c>
      <c r="E63" s="144"/>
      <c r="F63" s="144"/>
      <c r="G63" s="144"/>
      <c r="H63" s="144"/>
      <c r="I63" s="144"/>
      <c r="J63" s="145">
        <f>J95</f>
        <v>0</v>
      </c>
      <c r="K63" s="142"/>
      <c r="L63" s="146"/>
    </row>
    <row r="64" spans="1:47" s="10" customFormat="1" ht="19.899999999999999" customHeight="1">
      <c r="B64" s="141"/>
      <c r="C64" s="142"/>
      <c r="D64" s="143" t="s">
        <v>104</v>
      </c>
      <c r="E64" s="144"/>
      <c r="F64" s="144"/>
      <c r="G64" s="144"/>
      <c r="H64" s="144"/>
      <c r="I64" s="144"/>
      <c r="J64" s="145">
        <f>J98</f>
        <v>0</v>
      </c>
      <c r="K64" s="142"/>
      <c r="L64" s="146"/>
    </row>
    <row r="65" spans="1:31" s="9" customFormat="1" ht="24.95" customHeight="1">
      <c r="B65" s="135"/>
      <c r="C65" s="136"/>
      <c r="D65" s="137" t="s">
        <v>105</v>
      </c>
      <c r="E65" s="138"/>
      <c r="F65" s="138"/>
      <c r="G65" s="138"/>
      <c r="H65" s="138"/>
      <c r="I65" s="138"/>
      <c r="J65" s="139">
        <f>J101</f>
        <v>0</v>
      </c>
      <c r="K65" s="136"/>
      <c r="L65" s="140"/>
    </row>
    <row r="66" spans="1:31" s="10" customFormat="1" ht="19.899999999999999" customHeight="1">
      <c r="B66" s="141"/>
      <c r="C66" s="142"/>
      <c r="D66" s="143" t="s">
        <v>106</v>
      </c>
      <c r="E66" s="144"/>
      <c r="F66" s="144"/>
      <c r="G66" s="144"/>
      <c r="H66" s="144"/>
      <c r="I66" s="144"/>
      <c r="J66" s="145">
        <f>J102</f>
        <v>0</v>
      </c>
      <c r="K66" s="142"/>
      <c r="L66" s="146"/>
    </row>
    <row r="67" spans="1:31" s="2" customFormat="1" ht="21.7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107</v>
      </c>
      <c r="D73" s="37"/>
      <c r="E73" s="37"/>
      <c r="F73" s="37"/>
      <c r="G73" s="37"/>
      <c r="H73" s="3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16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7"/>
      <c r="D76" s="37"/>
      <c r="E76" s="362" t="str">
        <f>E7</f>
        <v>Oprava MK v obci Hrádek 2025</v>
      </c>
      <c r="F76" s="363"/>
      <c r="G76" s="363"/>
      <c r="H76" s="363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93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15" t="str">
        <f>E9</f>
        <v>SO 04 - Oprava MK od chaty Hrádek</v>
      </c>
      <c r="F78" s="364"/>
      <c r="G78" s="364"/>
      <c r="H78" s="364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7"/>
      <c r="E80" s="37"/>
      <c r="F80" s="28" t="str">
        <f>F12</f>
        <v>Obec Hrádek</v>
      </c>
      <c r="G80" s="37"/>
      <c r="H80" s="37"/>
      <c r="I80" s="30" t="s">
        <v>23</v>
      </c>
      <c r="J80" s="60" t="str">
        <f>IF(J12="","",J12)</f>
        <v>14. 4. 2025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25</v>
      </c>
      <c r="D82" s="37"/>
      <c r="E82" s="37"/>
      <c r="F82" s="28" t="str">
        <f>E15</f>
        <v>Obec Hrádek</v>
      </c>
      <c r="G82" s="37"/>
      <c r="H82" s="37"/>
      <c r="I82" s="30" t="s">
        <v>30</v>
      </c>
      <c r="J82" s="33" t="str">
        <f>E21</f>
        <v xml:space="preserve"> 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28</v>
      </c>
      <c r="D83" s="37"/>
      <c r="E83" s="37"/>
      <c r="F83" s="28" t="str">
        <f>IF(E18="","",E18)</f>
        <v>Vyplň údaj</v>
      </c>
      <c r="G83" s="37"/>
      <c r="H83" s="37"/>
      <c r="I83" s="30" t="s">
        <v>32</v>
      </c>
      <c r="J83" s="33" t="str">
        <f>E24</f>
        <v xml:space="preserve"> </v>
      </c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47"/>
      <c r="B85" s="148"/>
      <c r="C85" s="149" t="s">
        <v>108</v>
      </c>
      <c r="D85" s="150" t="s">
        <v>54</v>
      </c>
      <c r="E85" s="150" t="s">
        <v>50</v>
      </c>
      <c r="F85" s="150" t="s">
        <v>51</v>
      </c>
      <c r="G85" s="150" t="s">
        <v>109</v>
      </c>
      <c r="H85" s="150" t="s">
        <v>110</v>
      </c>
      <c r="I85" s="150" t="s">
        <v>111</v>
      </c>
      <c r="J85" s="150" t="s">
        <v>97</v>
      </c>
      <c r="K85" s="151" t="s">
        <v>112</v>
      </c>
      <c r="L85" s="152"/>
      <c r="M85" s="69" t="s">
        <v>19</v>
      </c>
      <c r="N85" s="70" t="s">
        <v>39</v>
      </c>
      <c r="O85" s="70" t="s">
        <v>113</v>
      </c>
      <c r="P85" s="70" t="s">
        <v>114</v>
      </c>
      <c r="Q85" s="70" t="s">
        <v>115</v>
      </c>
      <c r="R85" s="70" t="s">
        <v>116</v>
      </c>
      <c r="S85" s="70" t="s">
        <v>117</v>
      </c>
      <c r="T85" s="71" t="s">
        <v>118</v>
      </c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</row>
    <row r="86" spans="1:65" s="2" customFormat="1" ht="22.9" customHeight="1">
      <c r="A86" s="35"/>
      <c r="B86" s="36"/>
      <c r="C86" s="76" t="s">
        <v>119</v>
      </c>
      <c r="D86" s="37"/>
      <c r="E86" s="37"/>
      <c r="F86" s="37"/>
      <c r="G86" s="37"/>
      <c r="H86" s="37"/>
      <c r="I86" s="37"/>
      <c r="J86" s="153">
        <f>BK86</f>
        <v>0</v>
      </c>
      <c r="K86" s="37"/>
      <c r="L86" s="40"/>
      <c r="M86" s="72"/>
      <c r="N86" s="154"/>
      <c r="O86" s="73"/>
      <c r="P86" s="155">
        <f>P87+P101</f>
        <v>0</v>
      </c>
      <c r="Q86" s="73"/>
      <c r="R86" s="155">
        <f>R87+R101</f>
        <v>189.89879999999999</v>
      </c>
      <c r="S86" s="73"/>
      <c r="T86" s="156">
        <f>T87+T101</f>
        <v>18.2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68</v>
      </c>
      <c r="AU86" s="18" t="s">
        <v>98</v>
      </c>
      <c r="BK86" s="157">
        <f>BK87+BK101</f>
        <v>0</v>
      </c>
    </row>
    <row r="87" spans="1:65" s="12" customFormat="1" ht="25.9" customHeight="1">
      <c r="B87" s="158"/>
      <c r="C87" s="159"/>
      <c r="D87" s="160" t="s">
        <v>68</v>
      </c>
      <c r="E87" s="161" t="s">
        <v>120</v>
      </c>
      <c r="F87" s="161" t="s">
        <v>121</v>
      </c>
      <c r="G87" s="159"/>
      <c r="H87" s="159"/>
      <c r="I87" s="162"/>
      <c r="J87" s="163">
        <f>BK87</f>
        <v>0</v>
      </c>
      <c r="K87" s="159"/>
      <c r="L87" s="164"/>
      <c r="M87" s="165"/>
      <c r="N87" s="166"/>
      <c r="O87" s="166"/>
      <c r="P87" s="167">
        <f>P88+P94+P98</f>
        <v>0</v>
      </c>
      <c r="Q87" s="166"/>
      <c r="R87" s="167">
        <f>R88+R94+R98</f>
        <v>189.89879999999999</v>
      </c>
      <c r="S87" s="166"/>
      <c r="T87" s="168">
        <f>T88+T94+T98</f>
        <v>18.2</v>
      </c>
      <c r="AR87" s="169" t="s">
        <v>77</v>
      </c>
      <c r="AT87" s="170" t="s">
        <v>68</v>
      </c>
      <c r="AU87" s="170" t="s">
        <v>69</v>
      </c>
      <c r="AY87" s="169" t="s">
        <v>122</v>
      </c>
      <c r="BK87" s="171">
        <f>BK88+BK94+BK98</f>
        <v>0</v>
      </c>
    </row>
    <row r="88" spans="1:65" s="12" customFormat="1" ht="22.9" customHeight="1">
      <c r="B88" s="158"/>
      <c r="C88" s="159"/>
      <c r="D88" s="160" t="s">
        <v>68</v>
      </c>
      <c r="E88" s="172" t="s">
        <v>150</v>
      </c>
      <c r="F88" s="172" t="s">
        <v>155</v>
      </c>
      <c r="G88" s="159"/>
      <c r="H88" s="159"/>
      <c r="I88" s="162"/>
      <c r="J88" s="173">
        <f>BK88</f>
        <v>0</v>
      </c>
      <c r="K88" s="159"/>
      <c r="L88" s="164"/>
      <c r="M88" s="165"/>
      <c r="N88" s="166"/>
      <c r="O88" s="166"/>
      <c r="P88" s="167">
        <f>SUM(P89:P93)</f>
        <v>0</v>
      </c>
      <c r="Q88" s="166"/>
      <c r="R88" s="167">
        <f>SUM(R89:R93)</f>
        <v>189.89879999999999</v>
      </c>
      <c r="S88" s="166"/>
      <c r="T88" s="168">
        <f>SUM(T89:T93)</f>
        <v>0</v>
      </c>
      <c r="AR88" s="169" t="s">
        <v>77</v>
      </c>
      <c r="AT88" s="170" t="s">
        <v>68</v>
      </c>
      <c r="AU88" s="170" t="s">
        <v>77</v>
      </c>
      <c r="AY88" s="169" t="s">
        <v>122</v>
      </c>
      <c r="BK88" s="171">
        <f>SUM(BK89:BK93)</f>
        <v>0</v>
      </c>
    </row>
    <row r="89" spans="1:65" s="2" customFormat="1" ht="24.2" customHeight="1">
      <c r="A89" s="35"/>
      <c r="B89" s="36"/>
      <c r="C89" s="174" t="s">
        <v>129</v>
      </c>
      <c r="D89" s="174" t="s">
        <v>124</v>
      </c>
      <c r="E89" s="175" t="s">
        <v>277</v>
      </c>
      <c r="F89" s="176" t="s">
        <v>278</v>
      </c>
      <c r="G89" s="177" t="s">
        <v>127</v>
      </c>
      <c r="H89" s="178">
        <v>1820</v>
      </c>
      <c r="I89" s="179"/>
      <c r="J89" s="180">
        <f>ROUND(I89*H89,2)</f>
        <v>0</v>
      </c>
      <c r="K89" s="176" t="s">
        <v>19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0.10434</v>
      </c>
      <c r="R89" s="183">
        <f>Q89*H89</f>
        <v>189.89879999999999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129</v>
      </c>
      <c r="AT89" s="185" t="s">
        <v>124</v>
      </c>
      <c r="AU89" s="185" t="s">
        <v>79</v>
      </c>
      <c r="AY89" s="18" t="s">
        <v>122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129</v>
      </c>
      <c r="BM89" s="185" t="s">
        <v>279</v>
      </c>
    </row>
    <row r="90" spans="1:65" s="2" customFormat="1" ht="16.5" customHeight="1">
      <c r="A90" s="35"/>
      <c r="B90" s="36"/>
      <c r="C90" s="174" t="s">
        <v>77</v>
      </c>
      <c r="D90" s="174" t="s">
        <v>124</v>
      </c>
      <c r="E90" s="175" t="s">
        <v>172</v>
      </c>
      <c r="F90" s="176" t="s">
        <v>173</v>
      </c>
      <c r="G90" s="177" t="s">
        <v>127</v>
      </c>
      <c r="H90" s="178">
        <v>1820</v>
      </c>
      <c r="I90" s="179"/>
      <c r="J90" s="180">
        <f>ROUND(I90*H90,2)</f>
        <v>0</v>
      </c>
      <c r="K90" s="176" t="s">
        <v>128</v>
      </c>
      <c r="L90" s="40"/>
      <c r="M90" s="181" t="s">
        <v>19</v>
      </c>
      <c r="N90" s="182" t="s">
        <v>40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129</v>
      </c>
      <c r="AT90" s="185" t="s">
        <v>124</v>
      </c>
      <c r="AU90" s="185" t="s">
        <v>79</v>
      </c>
      <c r="AY90" s="18" t="s">
        <v>122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129</v>
      </c>
      <c r="BM90" s="185" t="s">
        <v>280</v>
      </c>
    </row>
    <row r="91" spans="1:65" s="2" customFormat="1" ht="11.25">
      <c r="A91" s="35"/>
      <c r="B91" s="36"/>
      <c r="C91" s="37"/>
      <c r="D91" s="187" t="s">
        <v>131</v>
      </c>
      <c r="E91" s="37"/>
      <c r="F91" s="188" t="s">
        <v>175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131</v>
      </c>
      <c r="AU91" s="18" t="s">
        <v>79</v>
      </c>
    </row>
    <row r="92" spans="1:65" s="2" customFormat="1" ht="24.2" customHeight="1">
      <c r="A92" s="35"/>
      <c r="B92" s="36"/>
      <c r="C92" s="174" t="s">
        <v>79</v>
      </c>
      <c r="D92" s="174" t="s">
        <v>124</v>
      </c>
      <c r="E92" s="175" t="s">
        <v>177</v>
      </c>
      <c r="F92" s="176" t="s">
        <v>178</v>
      </c>
      <c r="G92" s="177" t="s">
        <v>127</v>
      </c>
      <c r="H92" s="178">
        <v>1820</v>
      </c>
      <c r="I92" s="179"/>
      <c r="J92" s="180">
        <f>ROUND(I92*H92,2)</f>
        <v>0</v>
      </c>
      <c r="K92" s="176" t="s">
        <v>128</v>
      </c>
      <c r="L92" s="40"/>
      <c r="M92" s="181" t="s">
        <v>19</v>
      </c>
      <c r="N92" s="182" t="s">
        <v>40</v>
      </c>
      <c r="O92" s="65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129</v>
      </c>
      <c r="AT92" s="185" t="s">
        <v>124</v>
      </c>
      <c r="AU92" s="185" t="s">
        <v>79</v>
      </c>
      <c r="AY92" s="18" t="s">
        <v>122</v>
      </c>
      <c r="BE92" s="186">
        <f>IF(N92="základní",J92,0)</f>
        <v>0</v>
      </c>
      <c r="BF92" s="186">
        <f>IF(N92="snížená",J92,0)</f>
        <v>0</v>
      </c>
      <c r="BG92" s="186">
        <f>IF(N92="zákl. přenesená",J92,0)</f>
        <v>0</v>
      </c>
      <c r="BH92" s="186">
        <f>IF(N92="sníž. přenesená",J92,0)</f>
        <v>0</v>
      </c>
      <c r="BI92" s="186">
        <f>IF(N92="nulová",J92,0)</f>
        <v>0</v>
      </c>
      <c r="BJ92" s="18" t="s">
        <v>77</v>
      </c>
      <c r="BK92" s="186">
        <f>ROUND(I92*H92,2)</f>
        <v>0</v>
      </c>
      <c r="BL92" s="18" t="s">
        <v>129</v>
      </c>
      <c r="BM92" s="185" t="s">
        <v>281</v>
      </c>
    </row>
    <row r="93" spans="1:65" s="2" customFormat="1" ht="11.25">
      <c r="A93" s="35"/>
      <c r="B93" s="36"/>
      <c r="C93" s="37"/>
      <c r="D93" s="187" t="s">
        <v>131</v>
      </c>
      <c r="E93" s="37"/>
      <c r="F93" s="188" t="s">
        <v>180</v>
      </c>
      <c r="G93" s="37"/>
      <c r="H93" s="37"/>
      <c r="I93" s="189"/>
      <c r="J93" s="37"/>
      <c r="K93" s="37"/>
      <c r="L93" s="40"/>
      <c r="M93" s="190"/>
      <c r="N93" s="191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131</v>
      </c>
      <c r="AU93" s="18" t="s">
        <v>79</v>
      </c>
    </row>
    <row r="94" spans="1:65" s="12" customFormat="1" ht="22.9" customHeight="1">
      <c r="B94" s="158"/>
      <c r="C94" s="159"/>
      <c r="D94" s="160" t="s">
        <v>68</v>
      </c>
      <c r="E94" s="172" t="s">
        <v>171</v>
      </c>
      <c r="F94" s="172" t="s">
        <v>186</v>
      </c>
      <c r="G94" s="159"/>
      <c r="H94" s="159"/>
      <c r="I94" s="162"/>
      <c r="J94" s="173">
        <f>BK94</f>
        <v>0</v>
      </c>
      <c r="K94" s="159"/>
      <c r="L94" s="164"/>
      <c r="M94" s="165"/>
      <c r="N94" s="166"/>
      <c r="O94" s="166"/>
      <c r="P94" s="167">
        <f>P95</f>
        <v>0</v>
      </c>
      <c r="Q94" s="166"/>
      <c r="R94" s="167">
        <f>R95</f>
        <v>0</v>
      </c>
      <c r="S94" s="166"/>
      <c r="T94" s="168">
        <f>T95</f>
        <v>18.2</v>
      </c>
      <c r="AR94" s="169" t="s">
        <v>77</v>
      </c>
      <c r="AT94" s="170" t="s">
        <v>68</v>
      </c>
      <c r="AU94" s="170" t="s">
        <v>77</v>
      </c>
      <c r="AY94" s="169" t="s">
        <v>122</v>
      </c>
      <c r="BK94" s="171">
        <f>BK95</f>
        <v>0</v>
      </c>
    </row>
    <row r="95" spans="1:65" s="12" customFormat="1" ht="20.85" customHeight="1">
      <c r="B95" s="158"/>
      <c r="C95" s="159"/>
      <c r="D95" s="160" t="s">
        <v>68</v>
      </c>
      <c r="E95" s="172" t="s">
        <v>282</v>
      </c>
      <c r="F95" s="172" t="s">
        <v>283</v>
      </c>
      <c r="G95" s="159"/>
      <c r="H95" s="159"/>
      <c r="I95" s="162"/>
      <c r="J95" s="173">
        <f>BK95</f>
        <v>0</v>
      </c>
      <c r="K95" s="159"/>
      <c r="L95" s="164"/>
      <c r="M95" s="165"/>
      <c r="N95" s="166"/>
      <c r="O95" s="166"/>
      <c r="P95" s="167">
        <f>SUM(P96:P97)</f>
        <v>0</v>
      </c>
      <c r="Q95" s="166"/>
      <c r="R95" s="167">
        <f>SUM(R96:R97)</f>
        <v>0</v>
      </c>
      <c r="S95" s="166"/>
      <c r="T95" s="168">
        <f>SUM(T96:T97)</f>
        <v>18.2</v>
      </c>
      <c r="AR95" s="169" t="s">
        <v>77</v>
      </c>
      <c r="AT95" s="170" t="s">
        <v>68</v>
      </c>
      <c r="AU95" s="170" t="s">
        <v>79</v>
      </c>
      <c r="AY95" s="169" t="s">
        <v>122</v>
      </c>
      <c r="BK95" s="171">
        <f>SUM(BK96:BK97)</f>
        <v>0</v>
      </c>
    </row>
    <row r="96" spans="1:65" s="2" customFormat="1" ht="21.75" customHeight="1">
      <c r="A96" s="35"/>
      <c r="B96" s="36"/>
      <c r="C96" s="174" t="s">
        <v>150</v>
      </c>
      <c r="D96" s="174" t="s">
        <v>124</v>
      </c>
      <c r="E96" s="175" t="s">
        <v>284</v>
      </c>
      <c r="F96" s="176" t="s">
        <v>285</v>
      </c>
      <c r="G96" s="177" t="s">
        <v>127</v>
      </c>
      <c r="H96" s="178">
        <v>1820</v>
      </c>
      <c r="I96" s="179"/>
      <c r="J96" s="180">
        <f>ROUND(I96*H96,2)</f>
        <v>0</v>
      </c>
      <c r="K96" s="176" t="s">
        <v>128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0.01</v>
      </c>
      <c r="T96" s="184">
        <f>S96*H96</f>
        <v>18.2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129</v>
      </c>
      <c r="AT96" s="185" t="s">
        <v>124</v>
      </c>
      <c r="AU96" s="185" t="s">
        <v>137</v>
      </c>
      <c r="AY96" s="18" t="s">
        <v>122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129</v>
      </c>
      <c r="BM96" s="185" t="s">
        <v>286</v>
      </c>
    </row>
    <row r="97" spans="1:65" s="2" customFormat="1" ht="11.25">
      <c r="A97" s="35"/>
      <c r="B97" s="36"/>
      <c r="C97" s="37"/>
      <c r="D97" s="187" t="s">
        <v>131</v>
      </c>
      <c r="E97" s="37"/>
      <c r="F97" s="188" t="s">
        <v>287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131</v>
      </c>
      <c r="AU97" s="18" t="s">
        <v>137</v>
      </c>
    </row>
    <row r="98" spans="1:65" s="12" customFormat="1" ht="22.9" customHeight="1">
      <c r="B98" s="158"/>
      <c r="C98" s="159"/>
      <c r="D98" s="160" t="s">
        <v>68</v>
      </c>
      <c r="E98" s="172" t="s">
        <v>217</v>
      </c>
      <c r="F98" s="172" t="s">
        <v>218</v>
      </c>
      <c r="G98" s="159"/>
      <c r="H98" s="159"/>
      <c r="I98" s="162"/>
      <c r="J98" s="173">
        <f>BK98</f>
        <v>0</v>
      </c>
      <c r="K98" s="159"/>
      <c r="L98" s="164"/>
      <c r="M98" s="165"/>
      <c r="N98" s="166"/>
      <c r="O98" s="166"/>
      <c r="P98" s="167">
        <f>SUM(P99:P100)</f>
        <v>0</v>
      </c>
      <c r="Q98" s="166"/>
      <c r="R98" s="167">
        <f>SUM(R99:R100)</f>
        <v>0</v>
      </c>
      <c r="S98" s="166"/>
      <c r="T98" s="168">
        <f>SUM(T99:T100)</f>
        <v>0</v>
      </c>
      <c r="AR98" s="169" t="s">
        <v>77</v>
      </c>
      <c r="AT98" s="170" t="s">
        <v>68</v>
      </c>
      <c r="AU98" s="170" t="s">
        <v>77</v>
      </c>
      <c r="AY98" s="169" t="s">
        <v>122</v>
      </c>
      <c r="BK98" s="171">
        <f>SUM(BK99:BK100)</f>
        <v>0</v>
      </c>
    </row>
    <row r="99" spans="1:65" s="2" customFormat="1" ht="24.2" customHeight="1">
      <c r="A99" s="35"/>
      <c r="B99" s="36"/>
      <c r="C99" s="174" t="s">
        <v>137</v>
      </c>
      <c r="D99" s="174" t="s">
        <v>124</v>
      </c>
      <c r="E99" s="175" t="s">
        <v>220</v>
      </c>
      <c r="F99" s="176" t="s">
        <v>221</v>
      </c>
      <c r="G99" s="177" t="s">
        <v>196</v>
      </c>
      <c r="H99" s="178">
        <v>305.7</v>
      </c>
      <c r="I99" s="179"/>
      <c r="J99" s="180">
        <f>ROUND(I99*H99,2)</f>
        <v>0</v>
      </c>
      <c r="K99" s="176" t="s">
        <v>128</v>
      </c>
      <c r="L99" s="40"/>
      <c r="M99" s="181" t="s">
        <v>19</v>
      </c>
      <c r="N99" s="182" t="s">
        <v>40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129</v>
      </c>
      <c r="AT99" s="185" t="s">
        <v>124</v>
      </c>
      <c r="AU99" s="185" t="s">
        <v>79</v>
      </c>
      <c r="AY99" s="18" t="s">
        <v>122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77</v>
      </c>
      <c r="BK99" s="186">
        <f>ROUND(I99*H99,2)</f>
        <v>0</v>
      </c>
      <c r="BL99" s="18" t="s">
        <v>129</v>
      </c>
      <c r="BM99" s="185" t="s">
        <v>288</v>
      </c>
    </row>
    <row r="100" spans="1:65" s="2" customFormat="1" ht="11.25">
      <c r="A100" s="35"/>
      <c r="B100" s="36"/>
      <c r="C100" s="37"/>
      <c r="D100" s="187" t="s">
        <v>131</v>
      </c>
      <c r="E100" s="37"/>
      <c r="F100" s="188" t="s">
        <v>223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131</v>
      </c>
      <c r="AU100" s="18" t="s">
        <v>79</v>
      </c>
    </row>
    <row r="101" spans="1:65" s="12" customFormat="1" ht="25.9" customHeight="1">
      <c r="B101" s="158"/>
      <c r="C101" s="159"/>
      <c r="D101" s="160" t="s">
        <v>68</v>
      </c>
      <c r="E101" s="161" t="s">
        <v>224</v>
      </c>
      <c r="F101" s="161" t="s">
        <v>225</v>
      </c>
      <c r="G101" s="159"/>
      <c r="H101" s="159"/>
      <c r="I101" s="162"/>
      <c r="J101" s="163">
        <f>BK101</f>
        <v>0</v>
      </c>
      <c r="K101" s="159"/>
      <c r="L101" s="164"/>
      <c r="M101" s="165"/>
      <c r="N101" s="166"/>
      <c r="O101" s="166"/>
      <c r="P101" s="167">
        <f>P102</f>
        <v>0</v>
      </c>
      <c r="Q101" s="166"/>
      <c r="R101" s="167">
        <f>R102</f>
        <v>0</v>
      </c>
      <c r="S101" s="166"/>
      <c r="T101" s="168">
        <f>T102</f>
        <v>0</v>
      </c>
      <c r="AR101" s="169" t="s">
        <v>150</v>
      </c>
      <c r="AT101" s="170" t="s">
        <v>68</v>
      </c>
      <c r="AU101" s="170" t="s">
        <v>69</v>
      </c>
      <c r="AY101" s="169" t="s">
        <v>122</v>
      </c>
      <c r="BK101" s="171">
        <f>BK102</f>
        <v>0</v>
      </c>
    </row>
    <row r="102" spans="1:65" s="12" customFormat="1" ht="22.9" customHeight="1">
      <c r="B102" s="158"/>
      <c r="C102" s="159"/>
      <c r="D102" s="160" t="s">
        <v>68</v>
      </c>
      <c r="E102" s="172" t="s">
        <v>226</v>
      </c>
      <c r="F102" s="172" t="s">
        <v>227</v>
      </c>
      <c r="G102" s="159"/>
      <c r="H102" s="159"/>
      <c r="I102" s="162"/>
      <c r="J102" s="173">
        <f>BK102</f>
        <v>0</v>
      </c>
      <c r="K102" s="159"/>
      <c r="L102" s="164"/>
      <c r="M102" s="165"/>
      <c r="N102" s="166"/>
      <c r="O102" s="166"/>
      <c r="P102" s="167">
        <f>SUM(P103:P104)</f>
        <v>0</v>
      </c>
      <c r="Q102" s="166"/>
      <c r="R102" s="167">
        <f>SUM(R103:R104)</f>
        <v>0</v>
      </c>
      <c r="S102" s="166"/>
      <c r="T102" s="168">
        <f>SUM(T103:T104)</f>
        <v>0</v>
      </c>
      <c r="AR102" s="169" t="s">
        <v>150</v>
      </c>
      <c r="AT102" s="170" t="s">
        <v>68</v>
      </c>
      <c r="AU102" s="170" t="s">
        <v>77</v>
      </c>
      <c r="AY102" s="169" t="s">
        <v>122</v>
      </c>
      <c r="BK102" s="171">
        <f>SUM(BK103:BK104)</f>
        <v>0</v>
      </c>
    </row>
    <row r="103" spans="1:65" s="2" customFormat="1" ht="16.5" customHeight="1">
      <c r="A103" s="35"/>
      <c r="B103" s="36"/>
      <c r="C103" s="174" t="s">
        <v>156</v>
      </c>
      <c r="D103" s="174" t="s">
        <v>124</v>
      </c>
      <c r="E103" s="175" t="s">
        <v>229</v>
      </c>
      <c r="F103" s="176" t="s">
        <v>230</v>
      </c>
      <c r="G103" s="177" t="s">
        <v>231</v>
      </c>
      <c r="H103" s="178">
        <v>1</v>
      </c>
      <c r="I103" s="179"/>
      <c r="J103" s="180">
        <f>ROUND(I103*H103,2)</f>
        <v>0</v>
      </c>
      <c r="K103" s="176" t="s">
        <v>128</v>
      </c>
      <c r="L103" s="40"/>
      <c r="M103" s="181" t="s">
        <v>19</v>
      </c>
      <c r="N103" s="182" t="s">
        <v>40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232</v>
      </c>
      <c r="AT103" s="185" t="s">
        <v>124</v>
      </c>
      <c r="AU103" s="185" t="s">
        <v>79</v>
      </c>
      <c r="AY103" s="18" t="s">
        <v>122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77</v>
      </c>
      <c r="BK103" s="186">
        <f>ROUND(I103*H103,2)</f>
        <v>0</v>
      </c>
      <c r="BL103" s="18" t="s">
        <v>232</v>
      </c>
      <c r="BM103" s="185" t="s">
        <v>289</v>
      </c>
    </row>
    <row r="104" spans="1:65" s="2" customFormat="1" ht="11.25">
      <c r="A104" s="35"/>
      <c r="B104" s="36"/>
      <c r="C104" s="37"/>
      <c r="D104" s="187" t="s">
        <v>131</v>
      </c>
      <c r="E104" s="37"/>
      <c r="F104" s="188" t="s">
        <v>234</v>
      </c>
      <c r="G104" s="37"/>
      <c r="H104" s="37"/>
      <c r="I104" s="189"/>
      <c r="J104" s="37"/>
      <c r="K104" s="37"/>
      <c r="L104" s="40"/>
      <c r="M104" s="224"/>
      <c r="N104" s="225"/>
      <c r="O104" s="226"/>
      <c r="P104" s="226"/>
      <c r="Q104" s="226"/>
      <c r="R104" s="226"/>
      <c r="S104" s="226"/>
      <c r="T104" s="227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131</v>
      </c>
      <c r="AU104" s="18" t="s">
        <v>79</v>
      </c>
    </row>
    <row r="105" spans="1:65" s="2" customFormat="1" ht="6.95" customHeight="1">
      <c r="A105" s="35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0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</sheetData>
  <sheetProtection algorithmName="SHA-512" hashValue="jkMQhTQoUCQA8T4srKEjPJjAHUJqqNuTJA4F+wb9wLjlxPNUOvaHyGVtlniUSYx6Zu6r4rJqcXH8VHDsd+FnVg==" saltValue="HFLlnrSnqkW7Lf7X9b9lqt53xXfMu8i/Y0GWyXyz4IHJ0yJMvQUxzZ+WIxqRyuljuGKpN/sinxnwopfAo3gdXQ==" spinCount="100000" sheet="1" objects="1" scenarios="1" formatColumns="0" formatRows="0" autoFilter="0"/>
  <autoFilter ref="C85:K104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93" r:id="rId2"/>
    <hyperlink ref="F97" r:id="rId3"/>
    <hyperlink ref="F100" r:id="rId4"/>
    <hyperlink ref="F104" r:id="rId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AT2" s="18" t="s">
        <v>91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92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6.5" customHeight="1">
      <c r="B7" s="21"/>
      <c r="E7" s="355" t="str">
        <f>'Rekapitulace stavby'!K6</f>
        <v>Oprava MK v obci Hrádek 2025</v>
      </c>
      <c r="F7" s="356"/>
      <c r="G7" s="356"/>
      <c r="H7" s="356"/>
      <c r="L7" s="21"/>
    </row>
    <row r="8" spans="1:46" s="2" customFormat="1" ht="12" customHeight="1">
      <c r="A8" s="35"/>
      <c r="B8" s="40"/>
      <c r="C8" s="35"/>
      <c r="D8" s="106" t="s">
        <v>93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7" t="s">
        <v>290</v>
      </c>
      <c r="F9" s="358"/>
      <c r="G9" s="358"/>
      <c r="H9" s="358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14. 4. 2025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">
        <v>22</v>
      </c>
      <c r="F15" s="35"/>
      <c r="G15" s="35"/>
      <c r="H15" s="35"/>
      <c r="I15" s="106" t="s">
        <v>27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9" t="str">
        <f>'Rekapitulace stavby'!E14</f>
        <v>Vyplň údaj</v>
      </c>
      <c r="F18" s="360"/>
      <c r="G18" s="360"/>
      <c r="H18" s="360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26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26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0"/>
      <c r="B27" s="111"/>
      <c r="C27" s="110"/>
      <c r="D27" s="110"/>
      <c r="E27" s="361" t="s">
        <v>19</v>
      </c>
      <c r="F27" s="361"/>
      <c r="G27" s="361"/>
      <c r="H27" s="361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ROUND(J88,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ROUND((SUM(BE88:BE134)),  2)</f>
        <v>0</v>
      </c>
      <c r="G33" s="35"/>
      <c r="H33" s="35"/>
      <c r="I33" s="119">
        <v>0.21</v>
      </c>
      <c r="J33" s="118">
        <f>ROUND(((SUM(BE88:BE134))*I33),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ROUND((SUM(BF88:BF134)),  2)</f>
        <v>0</v>
      </c>
      <c r="G34" s="35"/>
      <c r="H34" s="35"/>
      <c r="I34" s="119">
        <v>0.12</v>
      </c>
      <c r="J34" s="118">
        <f>ROUND(((SUM(BF88:BF134))*I34),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ROUND((SUM(BG88:BG134)),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ROUND((SUM(BH88:BH134)),  2)</f>
        <v>0</v>
      </c>
      <c r="G36" s="35"/>
      <c r="H36" s="35"/>
      <c r="I36" s="119">
        <v>0.12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ROUND((SUM(BI88:BI134)),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95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2" t="str">
        <f>E7</f>
        <v>Oprava MK v obci Hrádek 2025</v>
      </c>
      <c r="F48" s="363"/>
      <c r="G48" s="363"/>
      <c r="H48" s="363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93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5" t="str">
        <f>E9</f>
        <v>SO 05 - MK 3. Svytý Izidor - chata Hrádek</v>
      </c>
      <c r="F50" s="364"/>
      <c r="G50" s="364"/>
      <c r="H50" s="364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Obec Hrádek</v>
      </c>
      <c r="G52" s="37"/>
      <c r="H52" s="37"/>
      <c r="I52" s="30" t="s">
        <v>23</v>
      </c>
      <c r="J52" s="60" t="str">
        <f>IF(J12="","",J12)</f>
        <v>14. 4. 2025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25</v>
      </c>
      <c r="D54" s="37"/>
      <c r="E54" s="37"/>
      <c r="F54" s="28" t="str">
        <f>E15</f>
        <v>Obec Hrádek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96</v>
      </c>
      <c r="D57" s="132"/>
      <c r="E57" s="132"/>
      <c r="F57" s="132"/>
      <c r="G57" s="132"/>
      <c r="H57" s="132"/>
      <c r="I57" s="132"/>
      <c r="J57" s="133" t="s">
        <v>97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J88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98</v>
      </c>
    </row>
    <row r="60" spans="1:47" s="9" customFormat="1" ht="24.95" customHeight="1">
      <c r="B60" s="135"/>
      <c r="C60" s="136"/>
      <c r="D60" s="137" t="s">
        <v>99</v>
      </c>
      <c r="E60" s="138"/>
      <c r="F60" s="138"/>
      <c r="G60" s="138"/>
      <c r="H60" s="138"/>
      <c r="I60" s="138"/>
      <c r="J60" s="139">
        <f>J89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100</v>
      </c>
      <c r="E61" s="144"/>
      <c r="F61" s="144"/>
      <c r="G61" s="144"/>
      <c r="H61" s="144"/>
      <c r="I61" s="144"/>
      <c r="J61" s="145">
        <f>J90</f>
        <v>0</v>
      </c>
      <c r="K61" s="142"/>
      <c r="L61" s="146"/>
    </row>
    <row r="62" spans="1:47" s="10" customFormat="1" ht="19.899999999999999" customHeight="1">
      <c r="B62" s="141"/>
      <c r="C62" s="142"/>
      <c r="D62" s="143" t="s">
        <v>101</v>
      </c>
      <c r="E62" s="144"/>
      <c r="F62" s="144"/>
      <c r="G62" s="144"/>
      <c r="H62" s="144"/>
      <c r="I62" s="144"/>
      <c r="J62" s="145">
        <f>J93</f>
        <v>0</v>
      </c>
      <c r="K62" s="142"/>
      <c r="L62" s="146"/>
    </row>
    <row r="63" spans="1:47" s="10" customFormat="1" ht="19.899999999999999" customHeight="1">
      <c r="B63" s="141"/>
      <c r="C63" s="142"/>
      <c r="D63" s="143" t="s">
        <v>102</v>
      </c>
      <c r="E63" s="144"/>
      <c r="F63" s="144"/>
      <c r="G63" s="144"/>
      <c r="H63" s="144"/>
      <c r="I63" s="144"/>
      <c r="J63" s="145">
        <f>J102</f>
        <v>0</v>
      </c>
      <c r="K63" s="142"/>
      <c r="L63" s="146"/>
    </row>
    <row r="64" spans="1:47" s="10" customFormat="1" ht="14.85" customHeight="1">
      <c r="B64" s="141"/>
      <c r="C64" s="142"/>
      <c r="D64" s="143" t="s">
        <v>276</v>
      </c>
      <c r="E64" s="144"/>
      <c r="F64" s="144"/>
      <c r="G64" s="144"/>
      <c r="H64" s="144"/>
      <c r="I64" s="144"/>
      <c r="J64" s="145">
        <f>J105</f>
        <v>0</v>
      </c>
      <c r="K64" s="142"/>
      <c r="L64" s="146"/>
    </row>
    <row r="65" spans="1:31" s="10" customFormat="1" ht="19.899999999999999" customHeight="1">
      <c r="B65" s="141"/>
      <c r="C65" s="142"/>
      <c r="D65" s="143" t="s">
        <v>103</v>
      </c>
      <c r="E65" s="144"/>
      <c r="F65" s="144"/>
      <c r="G65" s="144"/>
      <c r="H65" s="144"/>
      <c r="I65" s="144"/>
      <c r="J65" s="145">
        <f>J115</f>
        <v>0</v>
      </c>
      <c r="K65" s="142"/>
      <c r="L65" s="146"/>
    </row>
    <row r="66" spans="1:31" s="10" customFormat="1" ht="19.899999999999999" customHeight="1">
      <c r="B66" s="141"/>
      <c r="C66" s="142"/>
      <c r="D66" s="143" t="s">
        <v>104</v>
      </c>
      <c r="E66" s="144"/>
      <c r="F66" s="144"/>
      <c r="G66" s="144"/>
      <c r="H66" s="144"/>
      <c r="I66" s="144"/>
      <c r="J66" s="145">
        <f>J128</f>
        <v>0</v>
      </c>
      <c r="K66" s="142"/>
      <c r="L66" s="146"/>
    </row>
    <row r="67" spans="1:31" s="9" customFormat="1" ht="24.95" customHeight="1">
      <c r="B67" s="135"/>
      <c r="C67" s="136"/>
      <c r="D67" s="137" t="s">
        <v>105</v>
      </c>
      <c r="E67" s="138"/>
      <c r="F67" s="138"/>
      <c r="G67" s="138"/>
      <c r="H67" s="138"/>
      <c r="I67" s="138"/>
      <c r="J67" s="139">
        <f>J131</f>
        <v>0</v>
      </c>
      <c r="K67" s="136"/>
      <c r="L67" s="140"/>
    </row>
    <row r="68" spans="1:31" s="10" customFormat="1" ht="19.899999999999999" customHeight="1">
      <c r="B68" s="141"/>
      <c r="C68" s="142"/>
      <c r="D68" s="143" t="s">
        <v>106</v>
      </c>
      <c r="E68" s="144"/>
      <c r="F68" s="144"/>
      <c r="G68" s="144"/>
      <c r="H68" s="144"/>
      <c r="I68" s="144"/>
      <c r="J68" s="145">
        <f>J132</f>
        <v>0</v>
      </c>
      <c r="K68" s="142"/>
      <c r="L68" s="146"/>
    </row>
    <row r="69" spans="1:31" s="2" customFormat="1" ht="21.7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>
      <c r="A75" s="35"/>
      <c r="B75" s="36"/>
      <c r="C75" s="24" t="s">
        <v>107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7"/>
      <c r="D78" s="37"/>
      <c r="E78" s="362" t="str">
        <f>E7</f>
        <v>Oprava MK v obci Hrádek 2025</v>
      </c>
      <c r="F78" s="363"/>
      <c r="G78" s="363"/>
      <c r="H78" s="363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93</v>
      </c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6.5" customHeight="1">
      <c r="A80" s="35"/>
      <c r="B80" s="36"/>
      <c r="C80" s="37"/>
      <c r="D80" s="37"/>
      <c r="E80" s="315" t="str">
        <f>E9</f>
        <v>SO 05 - MK 3. Svytý Izidor - chata Hrádek</v>
      </c>
      <c r="F80" s="364"/>
      <c r="G80" s="364"/>
      <c r="H80" s="364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21</v>
      </c>
      <c r="D82" s="37"/>
      <c r="E82" s="37"/>
      <c r="F82" s="28" t="str">
        <f>F12</f>
        <v>Obec Hrádek</v>
      </c>
      <c r="G82" s="37"/>
      <c r="H82" s="37"/>
      <c r="I82" s="30" t="s">
        <v>23</v>
      </c>
      <c r="J82" s="60" t="str">
        <f>IF(J12="","",J12)</f>
        <v>14. 4. 2025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>
      <c r="A84" s="35"/>
      <c r="B84" s="36"/>
      <c r="C84" s="30" t="s">
        <v>25</v>
      </c>
      <c r="D84" s="37"/>
      <c r="E84" s="37"/>
      <c r="F84" s="28" t="str">
        <f>E15</f>
        <v>Obec Hrádek</v>
      </c>
      <c r="G84" s="37"/>
      <c r="H84" s="37"/>
      <c r="I84" s="30" t="s">
        <v>30</v>
      </c>
      <c r="J84" s="33" t="str">
        <f>E21</f>
        <v xml:space="preserve"> </v>
      </c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5.2" customHeight="1">
      <c r="A85" s="35"/>
      <c r="B85" s="36"/>
      <c r="C85" s="30" t="s">
        <v>28</v>
      </c>
      <c r="D85" s="37"/>
      <c r="E85" s="37"/>
      <c r="F85" s="28" t="str">
        <f>IF(E18="","",E18)</f>
        <v>Vyplň údaj</v>
      </c>
      <c r="G85" s="37"/>
      <c r="H85" s="37"/>
      <c r="I85" s="30" t="s">
        <v>32</v>
      </c>
      <c r="J85" s="33" t="str">
        <f>E24</f>
        <v xml:space="preserve"> </v>
      </c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0.3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11" customFormat="1" ht="29.25" customHeight="1">
      <c r="A87" s="147"/>
      <c r="B87" s="148"/>
      <c r="C87" s="149" t="s">
        <v>108</v>
      </c>
      <c r="D87" s="150" t="s">
        <v>54</v>
      </c>
      <c r="E87" s="150" t="s">
        <v>50</v>
      </c>
      <c r="F87" s="150" t="s">
        <v>51</v>
      </c>
      <c r="G87" s="150" t="s">
        <v>109</v>
      </c>
      <c r="H87" s="150" t="s">
        <v>110</v>
      </c>
      <c r="I87" s="150" t="s">
        <v>111</v>
      </c>
      <c r="J87" s="150" t="s">
        <v>97</v>
      </c>
      <c r="K87" s="151" t="s">
        <v>112</v>
      </c>
      <c r="L87" s="152"/>
      <c r="M87" s="69" t="s">
        <v>19</v>
      </c>
      <c r="N87" s="70" t="s">
        <v>39</v>
      </c>
      <c r="O87" s="70" t="s">
        <v>113</v>
      </c>
      <c r="P87" s="70" t="s">
        <v>114</v>
      </c>
      <c r="Q87" s="70" t="s">
        <v>115</v>
      </c>
      <c r="R87" s="70" t="s">
        <v>116</v>
      </c>
      <c r="S87" s="70" t="s">
        <v>117</v>
      </c>
      <c r="T87" s="71" t="s">
        <v>118</v>
      </c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65" s="2" customFormat="1" ht="22.9" customHeight="1">
      <c r="A88" s="35"/>
      <c r="B88" s="36"/>
      <c r="C88" s="76" t="s">
        <v>119</v>
      </c>
      <c r="D88" s="37"/>
      <c r="E88" s="37"/>
      <c r="F88" s="37"/>
      <c r="G88" s="37"/>
      <c r="H88" s="37"/>
      <c r="I88" s="37"/>
      <c r="J88" s="153">
        <f>BK88</f>
        <v>0</v>
      </c>
      <c r="K88" s="37"/>
      <c r="L88" s="40"/>
      <c r="M88" s="72"/>
      <c r="N88" s="154"/>
      <c r="O88" s="73"/>
      <c r="P88" s="155">
        <f>P89+P131</f>
        <v>0</v>
      </c>
      <c r="Q88" s="73"/>
      <c r="R88" s="155">
        <f>R89+R131</f>
        <v>1.1461000000000001</v>
      </c>
      <c r="S88" s="73"/>
      <c r="T88" s="156">
        <f>T89+T131</f>
        <v>135.345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68</v>
      </c>
      <c r="AU88" s="18" t="s">
        <v>98</v>
      </c>
      <c r="BK88" s="157">
        <f>BK89+BK131</f>
        <v>0</v>
      </c>
    </row>
    <row r="89" spans="1:65" s="12" customFormat="1" ht="25.9" customHeight="1">
      <c r="B89" s="158"/>
      <c r="C89" s="159"/>
      <c r="D89" s="160" t="s">
        <v>68</v>
      </c>
      <c r="E89" s="161" t="s">
        <v>120</v>
      </c>
      <c r="F89" s="161" t="s">
        <v>121</v>
      </c>
      <c r="G89" s="159"/>
      <c r="H89" s="159"/>
      <c r="I89" s="162"/>
      <c r="J89" s="163">
        <f>BK89</f>
        <v>0</v>
      </c>
      <c r="K89" s="159"/>
      <c r="L89" s="164"/>
      <c r="M89" s="165"/>
      <c r="N89" s="166"/>
      <c r="O89" s="166"/>
      <c r="P89" s="167">
        <f>P90+P93+P102+P115+P128</f>
        <v>0</v>
      </c>
      <c r="Q89" s="166"/>
      <c r="R89" s="167">
        <f>R90+R93+R102+R115+R128</f>
        <v>1.1461000000000001</v>
      </c>
      <c r="S89" s="166"/>
      <c r="T89" s="168">
        <f>T90+T93+T102+T115+T128</f>
        <v>135.345</v>
      </c>
      <c r="AR89" s="169" t="s">
        <v>77</v>
      </c>
      <c r="AT89" s="170" t="s">
        <v>68</v>
      </c>
      <c r="AU89" s="170" t="s">
        <v>69</v>
      </c>
      <c r="AY89" s="169" t="s">
        <v>122</v>
      </c>
      <c r="BK89" s="171">
        <f>BK90+BK93+BK102+BK115+BK128</f>
        <v>0</v>
      </c>
    </row>
    <row r="90" spans="1:65" s="12" customFormat="1" ht="22.9" customHeight="1">
      <c r="B90" s="158"/>
      <c r="C90" s="159"/>
      <c r="D90" s="160" t="s">
        <v>68</v>
      </c>
      <c r="E90" s="172" t="s">
        <v>77</v>
      </c>
      <c r="F90" s="172" t="s">
        <v>123</v>
      </c>
      <c r="G90" s="159"/>
      <c r="H90" s="159"/>
      <c r="I90" s="162"/>
      <c r="J90" s="173">
        <f>BK90</f>
        <v>0</v>
      </c>
      <c r="K90" s="159"/>
      <c r="L90" s="164"/>
      <c r="M90" s="165"/>
      <c r="N90" s="166"/>
      <c r="O90" s="166"/>
      <c r="P90" s="167">
        <f>SUM(P91:P92)</f>
        <v>0</v>
      </c>
      <c r="Q90" s="166"/>
      <c r="R90" s="167">
        <f>SUM(R91:R92)</f>
        <v>6.9600000000000009E-3</v>
      </c>
      <c r="S90" s="166"/>
      <c r="T90" s="168">
        <f>SUM(T91:T92)</f>
        <v>48.024000000000001</v>
      </c>
      <c r="AR90" s="169" t="s">
        <v>77</v>
      </c>
      <c r="AT90" s="170" t="s">
        <v>68</v>
      </c>
      <c r="AU90" s="170" t="s">
        <v>77</v>
      </c>
      <c r="AY90" s="169" t="s">
        <v>122</v>
      </c>
      <c r="BK90" s="171">
        <f>SUM(BK91:BK92)</f>
        <v>0</v>
      </c>
    </row>
    <row r="91" spans="1:65" s="2" customFormat="1" ht="24.2" customHeight="1">
      <c r="A91" s="35"/>
      <c r="B91" s="36"/>
      <c r="C91" s="174" t="s">
        <v>77</v>
      </c>
      <c r="D91" s="174" t="s">
        <v>124</v>
      </c>
      <c r="E91" s="175" t="s">
        <v>291</v>
      </c>
      <c r="F91" s="176" t="s">
        <v>292</v>
      </c>
      <c r="G91" s="177" t="s">
        <v>127</v>
      </c>
      <c r="H91" s="178">
        <v>348</v>
      </c>
      <c r="I91" s="179"/>
      <c r="J91" s="180">
        <f>ROUND(I91*H91,2)</f>
        <v>0</v>
      </c>
      <c r="K91" s="176" t="s">
        <v>128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2.0000000000000002E-5</v>
      </c>
      <c r="R91" s="183">
        <f>Q91*H91</f>
        <v>6.9600000000000009E-3</v>
      </c>
      <c r="S91" s="183">
        <v>0.13800000000000001</v>
      </c>
      <c r="T91" s="184">
        <f>S91*H91</f>
        <v>48.024000000000001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129</v>
      </c>
      <c r="AT91" s="185" t="s">
        <v>124</v>
      </c>
      <c r="AU91" s="185" t="s">
        <v>79</v>
      </c>
      <c r="AY91" s="18" t="s">
        <v>122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129</v>
      </c>
      <c r="BM91" s="185" t="s">
        <v>293</v>
      </c>
    </row>
    <row r="92" spans="1:65" s="2" customFormat="1" ht="11.25">
      <c r="A92" s="35"/>
      <c r="B92" s="36"/>
      <c r="C92" s="37"/>
      <c r="D92" s="187" t="s">
        <v>131</v>
      </c>
      <c r="E92" s="37"/>
      <c r="F92" s="188" t="s">
        <v>294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131</v>
      </c>
      <c r="AU92" s="18" t="s">
        <v>79</v>
      </c>
    </row>
    <row r="93" spans="1:65" s="12" customFormat="1" ht="22.9" customHeight="1">
      <c r="B93" s="158"/>
      <c r="C93" s="159"/>
      <c r="D93" s="160" t="s">
        <v>68</v>
      </c>
      <c r="E93" s="172" t="s">
        <v>150</v>
      </c>
      <c r="F93" s="172" t="s">
        <v>155</v>
      </c>
      <c r="G93" s="159"/>
      <c r="H93" s="159"/>
      <c r="I93" s="162"/>
      <c r="J93" s="173">
        <f>BK93</f>
        <v>0</v>
      </c>
      <c r="K93" s="159"/>
      <c r="L93" s="164"/>
      <c r="M93" s="165"/>
      <c r="N93" s="166"/>
      <c r="O93" s="166"/>
      <c r="P93" s="167">
        <f>SUM(P94:P101)</f>
        <v>0</v>
      </c>
      <c r="Q93" s="166"/>
      <c r="R93" s="167">
        <f>SUM(R94:R101)</f>
        <v>0</v>
      </c>
      <c r="S93" s="166"/>
      <c r="T93" s="168">
        <f>SUM(T94:T101)</f>
        <v>0</v>
      </c>
      <c r="AR93" s="169" t="s">
        <v>77</v>
      </c>
      <c r="AT93" s="170" t="s">
        <v>68</v>
      </c>
      <c r="AU93" s="170" t="s">
        <v>77</v>
      </c>
      <c r="AY93" s="169" t="s">
        <v>122</v>
      </c>
      <c r="BK93" s="171">
        <f>SUM(BK94:BK101)</f>
        <v>0</v>
      </c>
    </row>
    <row r="94" spans="1:65" s="2" customFormat="1" ht="16.5" customHeight="1">
      <c r="A94" s="35"/>
      <c r="B94" s="36"/>
      <c r="C94" s="174" t="s">
        <v>79</v>
      </c>
      <c r="D94" s="174" t="s">
        <v>124</v>
      </c>
      <c r="E94" s="175" t="s">
        <v>167</v>
      </c>
      <c r="F94" s="176" t="s">
        <v>168</v>
      </c>
      <c r="G94" s="177" t="s">
        <v>127</v>
      </c>
      <c r="H94" s="178">
        <v>1338</v>
      </c>
      <c r="I94" s="179"/>
      <c r="J94" s="180">
        <f>ROUND(I94*H94,2)</f>
        <v>0</v>
      </c>
      <c r="K94" s="176" t="s">
        <v>128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129</v>
      </c>
      <c r="AT94" s="185" t="s">
        <v>124</v>
      </c>
      <c r="AU94" s="185" t="s">
        <v>79</v>
      </c>
      <c r="AY94" s="18" t="s">
        <v>122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129</v>
      </c>
      <c r="BM94" s="185" t="s">
        <v>295</v>
      </c>
    </row>
    <row r="95" spans="1:65" s="2" customFormat="1" ht="11.25">
      <c r="A95" s="35"/>
      <c r="B95" s="36"/>
      <c r="C95" s="37"/>
      <c r="D95" s="187" t="s">
        <v>131</v>
      </c>
      <c r="E95" s="37"/>
      <c r="F95" s="188" t="s">
        <v>170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131</v>
      </c>
      <c r="AU95" s="18" t="s">
        <v>79</v>
      </c>
    </row>
    <row r="96" spans="1:65" s="2" customFormat="1" ht="16.5" customHeight="1">
      <c r="A96" s="35"/>
      <c r="B96" s="36"/>
      <c r="C96" s="174" t="s">
        <v>137</v>
      </c>
      <c r="D96" s="174" t="s">
        <v>124</v>
      </c>
      <c r="E96" s="175" t="s">
        <v>172</v>
      </c>
      <c r="F96" s="176" t="s">
        <v>173</v>
      </c>
      <c r="G96" s="177" t="s">
        <v>127</v>
      </c>
      <c r="H96" s="178">
        <v>1338</v>
      </c>
      <c r="I96" s="179"/>
      <c r="J96" s="180">
        <f>ROUND(I96*H96,2)</f>
        <v>0</v>
      </c>
      <c r="K96" s="176" t="s">
        <v>128</v>
      </c>
      <c r="L96" s="40"/>
      <c r="M96" s="181" t="s">
        <v>19</v>
      </c>
      <c r="N96" s="182" t="s">
        <v>40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129</v>
      </c>
      <c r="AT96" s="185" t="s">
        <v>124</v>
      </c>
      <c r="AU96" s="185" t="s">
        <v>79</v>
      </c>
      <c r="AY96" s="18" t="s">
        <v>122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129</v>
      </c>
      <c r="BM96" s="185" t="s">
        <v>296</v>
      </c>
    </row>
    <row r="97" spans="1:65" s="2" customFormat="1" ht="11.25">
      <c r="A97" s="35"/>
      <c r="B97" s="36"/>
      <c r="C97" s="37"/>
      <c r="D97" s="187" t="s">
        <v>131</v>
      </c>
      <c r="E97" s="37"/>
      <c r="F97" s="188" t="s">
        <v>175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131</v>
      </c>
      <c r="AU97" s="18" t="s">
        <v>79</v>
      </c>
    </row>
    <row r="98" spans="1:65" s="2" customFormat="1" ht="24.2" customHeight="1">
      <c r="A98" s="35"/>
      <c r="B98" s="36"/>
      <c r="C98" s="174" t="s">
        <v>129</v>
      </c>
      <c r="D98" s="174" t="s">
        <v>124</v>
      </c>
      <c r="E98" s="175" t="s">
        <v>177</v>
      </c>
      <c r="F98" s="176" t="s">
        <v>178</v>
      </c>
      <c r="G98" s="177" t="s">
        <v>127</v>
      </c>
      <c r="H98" s="178">
        <v>1338</v>
      </c>
      <c r="I98" s="179"/>
      <c r="J98" s="180">
        <f>ROUND(I98*H98,2)</f>
        <v>0</v>
      </c>
      <c r="K98" s="176" t="s">
        <v>128</v>
      </c>
      <c r="L98" s="40"/>
      <c r="M98" s="181" t="s">
        <v>19</v>
      </c>
      <c r="N98" s="182" t="s">
        <v>40</v>
      </c>
      <c r="O98" s="65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129</v>
      </c>
      <c r="AT98" s="185" t="s">
        <v>124</v>
      </c>
      <c r="AU98" s="185" t="s">
        <v>79</v>
      </c>
      <c r="AY98" s="18" t="s">
        <v>122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77</v>
      </c>
      <c r="BK98" s="186">
        <f>ROUND(I98*H98,2)</f>
        <v>0</v>
      </c>
      <c r="BL98" s="18" t="s">
        <v>129</v>
      </c>
      <c r="BM98" s="185" t="s">
        <v>297</v>
      </c>
    </row>
    <row r="99" spans="1:65" s="2" customFormat="1" ht="11.25">
      <c r="A99" s="35"/>
      <c r="B99" s="36"/>
      <c r="C99" s="37"/>
      <c r="D99" s="187" t="s">
        <v>131</v>
      </c>
      <c r="E99" s="37"/>
      <c r="F99" s="188" t="s">
        <v>180</v>
      </c>
      <c r="G99" s="37"/>
      <c r="H99" s="37"/>
      <c r="I99" s="189"/>
      <c r="J99" s="37"/>
      <c r="K99" s="37"/>
      <c r="L99" s="40"/>
      <c r="M99" s="190"/>
      <c r="N99" s="191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131</v>
      </c>
      <c r="AU99" s="18" t="s">
        <v>79</v>
      </c>
    </row>
    <row r="100" spans="1:65" s="2" customFormat="1" ht="24.2" customHeight="1">
      <c r="A100" s="35"/>
      <c r="B100" s="36"/>
      <c r="C100" s="174" t="s">
        <v>150</v>
      </c>
      <c r="D100" s="174" t="s">
        <v>124</v>
      </c>
      <c r="E100" s="175" t="s">
        <v>182</v>
      </c>
      <c r="F100" s="176" t="s">
        <v>183</v>
      </c>
      <c r="G100" s="177" t="s">
        <v>127</v>
      </c>
      <c r="H100" s="178">
        <v>1338</v>
      </c>
      <c r="I100" s="179"/>
      <c r="J100" s="180">
        <f>ROUND(I100*H100,2)</f>
        <v>0</v>
      </c>
      <c r="K100" s="176" t="s">
        <v>128</v>
      </c>
      <c r="L100" s="40"/>
      <c r="M100" s="181" t="s">
        <v>19</v>
      </c>
      <c r="N100" s="182" t="s">
        <v>40</v>
      </c>
      <c r="O100" s="65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5" t="s">
        <v>129</v>
      </c>
      <c r="AT100" s="185" t="s">
        <v>124</v>
      </c>
      <c r="AU100" s="185" t="s">
        <v>79</v>
      </c>
      <c r="AY100" s="18" t="s">
        <v>122</v>
      </c>
      <c r="BE100" s="186">
        <f>IF(N100="základní",J100,0)</f>
        <v>0</v>
      </c>
      <c r="BF100" s="186">
        <f>IF(N100="snížená",J100,0)</f>
        <v>0</v>
      </c>
      <c r="BG100" s="186">
        <f>IF(N100="zákl. přenesená",J100,0)</f>
        <v>0</v>
      </c>
      <c r="BH100" s="186">
        <f>IF(N100="sníž. přenesená",J100,0)</f>
        <v>0</v>
      </c>
      <c r="BI100" s="186">
        <f>IF(N100="nulová",J100,0)</f>
        <v>0</v>
      </c>
      <c r="BJ100" s="18" t="s">
        <v>77</v>
      </c>
      <c r="BK100" s="186">
        <f>ROUND(I100*H100,2)</f>
        <v>0</v>
      </c>
      <c r="BL100" s="18" t="s">
        <v>129</v>
      </c>
      <c r="BM100" s="185" t="s">
        <v>298</v>
      </c>
    </row>
    <row r="101" spans="1:65" s="2" customFormat="1" ht="11.25">
      <c r="A101" s="35"/>
      <c r="B101" s="36"/>
      <c r="C101" s="37"/>
      <c r="D101" s="187" t="s">
        <v>131</v>
      </c>
      <c r="E101" s="37"/>
      <c r="F101" s="188" t="s">
        <v>185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131</v>
      </c>
      <c r="AU101" s="18" t="s">
        <v>79</v>
      </c>
    </row>
    <row r="102" spans="1:65" s="12" customFormat="1" ht="22.9" customHeight="1">
      <c r="B102" s="158"/>
      <c r="C102" s="159"/>
      <c r="D102" s="160" t="s">
        <v>68</v>
      </c>
      <c r="E102" s="172" t="s">
        <v>171</v>
      </c>
      <c r="F102" s="172" t="s">
        <v>186</v>
      </c>
      <c r="G102" s="159"/>
      <c r="H102" s="159"/>
      <c r="I102" s="162"/>
      <c r="J102" s="173">
        <f>BK102</f>
        <v>0</v>
      </c>
      <c r="K102" s="159"/>
      <c r="L102" s="164"/>
      <c r="M102" s="165"/>
      <c r="N102" s="166"/>
      <c r="O102" s="166"/>
      <c r="P102" s="167">
        <f>P103+P104+P105</f>
        <v>0</v>
      </c>
      <c r="Q102" s="166"/>
      <c r="R102" s="167">
        <f>R103+R104+R105</f>
        <v>1.13914</v>
      </c>
      <c r="S102" s="166"/>
      <c r="T102" s="168">
        <f>T103+T104+T105</f>
        <v>87.320999999999998</v>
      </c>
      <c r="AR102" s="169" t="s">
        <v>77</v>
      </c>
      <c r="AT102" s="170" t="s">
        <v>68</v>
      </c>
      <c r="AU102" s="170" t="s">
        <v>77</v>
      </c>
      <c r="AY102" s="169" t="s">
        <v>122</v>
      </c>
      <c r="BK102" s="171">
        <f>BK103+BK104+BK105</f>
        <v>0</v>
      </c>
    </row>
    <row r="103" spans="1:65" s="2" customFormat="1" ht="37.9" customHeight="1">
      <c r="A103" s="35"/>
      <c r="B103" s="36"/>
      <c r="C103" s="174" t="s">
        <v>156</v>
      </c>
      <c r="D103" s="174" t="s">
        <v>124</v>
      </c>
      <c r="E103" s="175" t="s">
        <v>187</v>
      </c>
      <c r="F103" s="176" t="s">
        <v>188</v>
      </c>
      <c r="G103" s="177" t="s">
        <v>127</v>
      </c>
      <c r="H103" s="178">
        <v>566</v>
      </c>
      <c r="I103" s="179"/>
      <c r="J103" s="180">
        <f>ROUND(I103*H103,2)</f>
        <v>0</v>
      </c>
      <c r="K103" s="176" t="s">
        <v>128</v>
      </c>
      <c r="L103" s="40"/>
      <c r="M103" s="181" t="s">
        <v>19</v>
      </c>
      <c r="N103" s="182" t="s">
        <v>40</v>
      </c>
      <c r="O103" s="65"/>
      <c r="P103" s="183">
        <f>O103*H103</f>
        <v>0</v>
      </c>
      <c r="Q103" s="183">
        <v>0</v>
      </c>
      <c r="R103" s="183">
        <f>Q103*H103</f>
        <v>0</v>
      </c>
      <c r="S103" s="183">
        <v>0.126</v>
      </c>
      <c r="T103" s="184">
        <f>S103*H103</f>
        <v>71.316000000000003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5" t="s">
        <v>129</v>
      </c>
      <c r="AT103" s="185" t="s">
        <v>124</v>
      </c>
      <c r="AU103" s="185" t="s">
        <v>79</v>
      </c>
      <c r="AY103" s="18" t="s">
        <v>122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18" t="s">
        <v>77</v>
      </c>
      <c r="BK103" s="186">
        <f>ROUND(I103*H103,2)</f>
        <v>0</v>
      </c>
      <c r="BL103" s="18" t="s">
        <v>129</v>
      </c>
      <c r="BM103" s="185" t="s">
        <v>299</v>
      </c>
    </row>
    <row r="104" spans="1:65" s="2" customFormat="1" ht="11.25">
      <c r="A104" s="35"/>
      <c r="B104" s="36"/>
      <c r="C104" s="37"/>
      <c r="D104" s="187" t="s">
        <v>131</v>
      </c>
      <c r="E104" s="37"/>
      <c r="F104" s="188" t="s">
        <v>190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131</v>
      </c>
      <c r="AU104" s="18" t="s">
        <v>79</v>
      </c>
    </row>
    <row r="105" spans="1:65" s="12" customFormat="1" ht="20.85" customHeight="1">
      <c r="B105" s="158"/>
      <c r="C105" s="159"/>
      <c r="D105" s="160" t="s">
        <v>68</v>
      </c>
      <c r="E105" s="172" t="s">
        <v>282</v>
      </c>
      <c r="F105" s="172" t="s">
        <v>283</v>
      </c>
      <c r="G105" s="159"/>
      <c r="H105" s="159"/>
      <c r="I105" s="162"/>
      <c r="J105" s="173">
        <f>BK105</f>
        <v>0</v>
      </c>
      <c r="K105" s="159"/>
      <c r="L105" s="164"/>
      <c r="M105" s="165"/>
      <c r="N105" s="166"/>
      <c r="O105" s="166"/>
      <c r="P105" s="167">
        <f>SUM(P106:P114)</f>
        <v>0</v>
      </c>
      <c r="Q105" s="166"/>
      <c r="R105" s="167">
        <f>SUM(R106:R114)</f>
        <v>1.13914</v>
      </c>
      <c r="S105" s="166"/>
      <c r="T105" s="168">
        <f>SUM(T106:T114)</f>
        <v>16.005000000000003</v>
      </c>
      <c r="AR105" s="169" t="s">
        <v>77</v>
      </c>
      <c r="AT105" s="170" t="s">
        <v>68</v>
      </c>
      <c r="AU105" s="170" t="s">
        <v>79</v>
      </c>
      <c r="AY105" s="169" t="s">
        <v>122</v>
      </c>
      <c r="BK105" s="171">
        <f>SUM(BK106:BK114)</f>
        <v>0</v>
      </c>
    </row>
    <row r="106" spans="1:65" s="2" customFormat="1" ht="16.5" customHeight="1">
      <c r="A106" s="35"/>
      <c r="B106" s="36"/>
      <c r="C106" s="174" t="s">
        <v>212</v>
      </c>
      <c r="D106" s="174" t="s">
        <v>124</v>
      </c>
      <c r="E106" s="175" t="s">
        <v>300</v>
      </c>
      <c r="F106" s="176" t="s">
        <v>301</v>
      </c>
      <c r="G106" s="177" t="s">
        <v>302</v>
      </c>
      <c r="H106" s="178">
        <v>10.5</v>
      </c>
      <c r="I106" s="179"/>
      <c r="J106" s="180">
        <f>ROUND(I106*H106,2)</f>
        <v>0</v>
      </c>
      <c r="K106" s="176" t="s">
        <v>128</v>
      </c>
      <c r="L106" s="40"/>
      <c r="M106" s="181" t="s">
        <v>19</v>
      </c>
      <c r="N106" s="182" t="s">
        <v>40</v>
      </c>
      <c r="O106" s="65"/>
      <c r="P106" s="183">
        <f>O106*H106</f>
        <v>0</v>
      </c>
      <c r="Q106" s="183">
        <v>0.10756</v>
      </c>
      <c r="R106" s="183">
        <f>Q106*H106</f>
        <v>1.1293800000000001</v>
      </c>
      <c r="S106" s="183">
        <v>0</v>
      </c>
      <c r="T106" s="184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5" t="s">
        <v>129</v>
      </c>
      <c r="AT106" s="185" t="s">
        <v>124</v>
      </c>
      <c r="AU106" s="185" t="s">
        <v>137</v>
      </c>
      <c r="AY106" s="18" t="s">
        <v>122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18" t="s">
        <v>77</v>
      </c>
      <c r="BK106" s="186">
        <f>ROUND(I106*H106,2)</f>
        <v>0</v>
      </c>
      <c r="BL106" s="18" t="s">
        <v>129</v>
      </c>
      <c r="BM106" s="185" t="s">
        <v>303</v>
      </c>
    </row>
    <row r="107" spans="1:65" s="2" customFormat="1" ht="11.25">
      <c r="A107" s="35"/>
      <c r="B107" s="36"/>
      <c r="C107" s="37"/>
      <c r="D107" s="187" t="s">
        <v>131</v>
      </c>
      <c r="E107" s="37"/>
      <c r="F107" s="188" t="s">
        <v>304</v>
      </c>
      <c r="G107" s="37"/>
      <c r="H107" s="37"/>
      <c r="I107" s="189"/>
      <c r="J107" s="37"/>
      <c r="K107" s="37"/>
      <c r="L107" s="40"/>
      <c r="M107" s="190"/>
      <c r="N107" s="191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131</v>
      </c>
      <c r="AU107" s="18" t="s">
        <v>137</v>
      </c>
    </row>
    <row r="108" spans="1:65" s="2" customFormat="1" ht="21.75" customHeight="1">
      <c r="A108" s="35"/>
      <c r="B108" s="36"/>
      <c r="C108" s="174" t="s">
        <v>219</v>
      </c>
      <c r="D108" s="174" t="s">
        <v>124</v>
      </c>
      <c r="E108" s="175" t="s">
        <v>305</v>
      </c>
      <c r="F108" s="176" t="s">
        <v>306</v>
      </c>
      <c r="G108" s="177" t="s">
        <v>302</v>
      </c>
      <c r="H108" s="178">
        <v>16</v>
      </c>
      <c r="I108" s="179"/>
      <c r="J108" s="180">
        <f>ROUND(I108*H108,2)</f>
        <v>0</v>
      </c>
      <c r="K108" s="176" t="s">
        <v>128</v>
      </c>
      <c r="L108" s="40"/>
      <c r="M108" s="181" t="s">
        <v>19</v>
      </c>
      <c r="N108" s="182" t="s">
        <v>40</v>
      </c>
      <c r="O108" s="65"/>
      <c r="P108" s="183">
        <f>O108*H108</f>
        <v>0</v>
      </c>
      <c r="Q108" s="183">
        <v>0</v>
      </c>
      <c r="R108" s="183">
        <f>Q108*H108</f>
        <v>0</v>
      </c>
      <c r="S108" s="183">
        <v>0</v>
      </c>
      <c r="T108" s="184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5" t="s">
        <v>129</v>
      </c>
      <c r="AT108" s="185" t="s">
        <v>124</v>
      </c>
      <c r="AU108" s="185" t="s">
        <v>137</v>
      </c>
      <c r="AY108" s="18" t="s">
        <v>122</v>
      </c>
      <c r="BE108" s="186">
        <f>IF(N108="základní",J108,0)</f>
        <v>0</v>
      </c>
      <c r="BF108" s="186">
        <f>IF(N108="snížená",J108,0)</f>
        <v>0</v>
      </c>
      <c r="BG108" s="186">
        <f>IF(N108="zákl. přenesená",J108,0)</f>
        <v>0</v>
      </c>
      <c r="BH108" s="186">
        <f>IF(N108="sníž. přenesená",J108,0)</f>
        <v>0</v>
      </c>
      <c r="BI108" s="186">
        <f>IF(N108="nulová",J108,0)</f>
        <v>0</v>
      </c>
      <c r="BJ108" s="18" t="s">
        <v>77</v>
      </c>
      <c r="BK108" s="186">
        <f>ROUND(I108*H108,2)</f>
        <v>0</v>
      </c>
      <c r="BL108" s="18" t="s">
        <v>129</v>
      </c>
      <c r="BM108" s="185" t="s">
        <v>307</v>
      </c>
    </row>
    <row r="109" spans="1:65" s="2" customFormat="1" ht="11.25">
      <c r="A109" s="35"/>
      <c r="B109" s="36"/>
      <c r="C109" s="37"/>
      <c r="D109" s="187" t="s">
        <v>131</v>
      </c>
      <c r="E109" s="37"/>
      <c r="F109" s="188" t="s">
        <v>308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131</v>
      </c>
      <c r="AU109" s="18" t="s">
        <v>137</v>
      </c>
    </row>
    <row r="110" spans="1:65" s="2" customFormat="1" ht="33" customHeight="1">
      <c r="A110" s="35"/>
      <c r="B110" s="36"/>
      <c r="C110" s="174" t="s">
        <v>228</v>
      </c>
      <c r="D110" s="174" t="s">
        <v>124</v>
      </c>
      <c r="E110" s="175" t="s">
        <v>309</v>
      </c>
      <c r="F110" s="176" t="s">
        <v>310</v>
      </c>
      <c r="G110" s="177" t="s">
        <v>302</v>
      </c>
      <c r="H110" s="178">
        <v>16</v>
      </c>
      <c r="I110" s="179"/>
      <c r="J110" s="180">
        <f>ROUND(I110*H110,2)</f>
        <v>0</v>
      </c>
      <c r="K110" s="176" t="s">
        <v>128</v>
      </c>
      <c r="L110" s="40"/>
      <c r="M110" s="181" t="s">
        <v>19</v>
      </c>
      <c r="N110" s="182" t="s">
        <v>40</v>
      </c>
      <c r="O110" s="65"/>
      <c r="P110" s="183">
        <f>O110*H110</f>
        <v>0</v>
      </c>
      <c r="Q110" s="183">
        <v>6.0999999999999997E-4</v>
      </c>
      <c r="R110" s="183">
        <f>Q110*H110</f>
        <v>9.7599999999999996E-3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129</v>
      </c>
      <c r="AT110" s="185" t="s">
        <v>124</v>
      </c>
      <c r="AU110" s="185" t="s">
        <v>137</v>
      </c>
      <c r="AY110" s="18" t="s">
        <v>122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129</v>
      </c>
      <c r="BM110" s="185" t="s">
        <v>311</v>
      </c>
    </row>
    <row r="111" spans="1:65" s="2" customFormat="1" ht="11.25">
      <c r="A111" s="35"/>
      <c r="B111" s="36"/>
      <c r="C111" s="37"/>
      <c r="D111" s="187" t="s">
        <v>131</v>
      </c>
      <c r="E111" s="37"/>
      <c r="F111" s="188" t="s">
        <v>312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131</v>
      </c>
      <c r="AU111" s="18" t="s">
        <v>137</v>
      </c>
    </row>
    <row r="112" spans="1:65" s="2" customFormat="1" ht="21.75" customHeight="1">
      <c r="A112" s="35"/>
      <c r="B112" s="36"/>
      <c r="C112" s="174" t="s">
        <v>199</v>
      </c>
      <c r="D112" s="174" t="s">
        <v>124</v>
      </c>
      <c r="E112" s="175" t="s">
        <v>284</v>
      </c>
      <c r="F112" s="176" t="s">
        <v>285</v>
      </c>
      <c r="G112" s="177" t="s">
        <v>127</v>
      </c>
      <c r="H112" s="178">
        <v>1338</v>
      </c>
      <c r="I112" s="179"/>
      <c r="J112" s="180">
        <f>ROUND(I112*H112,2)</f>
        <v>0</v>
      </c>
      <c r="K112" s="176" t="s">
        <v>128</v>
      </c>
      <c r="L112" s="40"/>
      <c r="M112" s="181" t="s">
        <v>19</v>
      </c>
      <c r="N112" s="182" t="s">
        <v>40</v>
      </c>
      <c r="O112" s="65"/>
      <c r="P112" s="183">
        <f>O112*H112</f>
        <v>0</v>
      </c>
      <c r="Q112" s="183">
        <v>0</v>
      </c>
      <c r="R112" s="183">
        <f>Q112*H112</f>
        <v>0</v>
      </c>
      <c r="S112" s="183">
        <v>0.01</v>
      </c>
      <c r="T112" s="184">
        <f>S112*H112</f>
        <v>13.38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5" t="s">
        <v>129</v>
      </c>
      <c r="AT112" s="185" t="s">
        <v>124</v>
      </c>
      <c r="AU112" s="185" t="s">
        <v>137</v>
      </c>
      <c r="AY112" s="18" t="s">
        <v>122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8" t="s">
        <v>77</v>
      </c>
      <c r="BK112" s="186">
        <f>ROUND(I112*H112,2)</f>
        <v>0</v>
      </c>
      <c r="BL112" s="18" t="s">
        <v>129</v>
      </c>
      <c r="BM112" s="185" t="s">
        <v>313</v>
      </c>
    </row>
    <row r="113" spans="1:65" s="2" customFormat="1" ht="11.25">
      <c r="A113" s="35"/>
      <c r="B113" s="36"/>
      <c r="C113" s="37"/>
      <c r="D113" s="187" t="s">
        <v>131</v>
      </c>
      <c r="E113" s="37"/>
      <c r="F113" s="188" t="s">
        <v>287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131</v>
      </c>
      <c r="AU113" s="18" t="s">
        <v>137</v>
      </c>
    </row>
    <row r="114" spans="1:65" s="2" customFormat="1" ht="16.5" customHeight="1">
      <c r="A114" s="35"/>
      <c r="B114" s="36"/>
      <c r="C114" s="174" t="s">
        <v>204</v>
      </c>
      <c r="D114" s="174" t="s">
        <v>124</v>
      </c>
      <c r="E114" s="175" t="s">
        <v>314</v>
      </c>
      <c r="F114" s="176" t="s">
        <v>315</v>
      </c>
      <c r="G114" s="177" t="s">
        <v>302</v>
      </c>
      <c r="H114" s="178">
        <v>10.5</v>
      </c>
      <c r="I114" s="179"/>
      <c r="J114" s="180">
        <f>ROUND(I114*H114,2)</f>
        <v>0</v>
      </c>
      <c r="K114" s="176" t="s">
        <v>19</v>
      </c>
      <c r="L114" s="40"/>
      <c r="M114" s="181" t="s">
        <v>19</v>
      </c>
      <c r="N114" s="182" t="s">
        <v>40</v>
      </c>
      <c r="O114" s="65"/>
      <c r="P114" s="183">
        <f>O114*H114</f>
        <v>0</v>
      </c>
      <c r="Q114" s="183">
        <v>0</v>
      </c>
      <c r="R114" s="183">
        <f>Q114*H114</f>
        <v>0</v>
      </c>
      <c r="S114" s="183">
        <v>0.25</v>
      </c>
      <c r="T114" s="184">
        <f>S114*H114</f>
        <v>2.625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5" t="s">
        <v>129</v>
      </c>
      <c r="AT114" s="185" t="s">
        <v>124</v>
      </c>
      <c r="AU114" s="185" t="s">
        <v>137</v>
      </c>
      <c r="AY114" s="18" t="s">
        <v>122</v>
      </c>
      <c r="BE114" s="186">
        <f>IF(N114="základní",J114,0)</f>
        <v>0</v>
      </c>
      <c r="BF114" s="186">
        <f>IF(N114="snížená",J114,0)</f>
        <v>0</v>
      </c>
      <c r="BG114" s="186">
        <f>IF(N114="zákl. přenesená",J114,0)</f>
        <v>0</v>
      </c>
      <c r="BH114" s="186">
        <f>IF(N114="sníž. přenesená",J114,0)</f>
        <v>0</v>
      </c>
      <c r="BI114" s="186">
        <f>IF(N114="nulová",J114,0)</f>
        <v>0</v>
      </c>
      <c r="BJ114" s="18" t="s">
        <v>77</v>
      </c>
      <c r="BK114" s="186">
        <f>ROUND(I114*H114,2)</f>
        <v>0</v>
      </c>
      <c r="BL114" s="18" t="s">
        <v>129</v>
      </c>
      <c r="BM114" s="185" t="s">
        <v>316</v>
      </c>
    </row>
    <row r="115" spans="1:65" s="12" customFormat="1" ht="22.9" customHeight="1">
      <c r="B115" s="158"/>
      <c r="C115" s="159"/>
      <c r="D115" s="160" t="s">
        <v>68</v>
      </c>
      <c r="E115" s="172" t="s">
        <v>191</v>
      </c>
      <c r="F115" s="172" t="s">
        <v>192</v>
      </c>
      <c r="G115" s="159"/>
      <c r="H115" s="159"/>
      <c r="I115" s="162"/>
      <c r="J115" s="173">
        <f>BK115</f>
        <v>0</v>
      </c>
      <c r="K115" s="159"/>
      <c r="L115" s="164"/>
      <c r="M115" s="165"/>
      <c r="N115" s="166"/>
      <c r="O115" s="166"/>
      <c r="P115" s="167">
        <f>SUM(P116:P127)</f>
        <v>0</v>
      </c>
      <c r="Q115" s="166"/>
      <c r="R115" s="167">
        <f>SUM(R116:R127)</f>
        <v>0</v>
      </c>
      <c r="S115" s="166"/>
      <c r="T115" s="168">
        <f>SUM(T116:T127)</f>
        <v>0</v>
      </c>
      <c r="AR115" s="169" t="s">
        <v>77</v>
      </c>
      <c r="AT115" s="170" t="s">
        <v>68</v>
      </c>
      <c r="AU115" s="170" t="s">
        <v>77</v>
      </c>
      <c r="AY115" s="169" t="s">
        <v>122</v>
      </c>
      <c r="BK115" s="171">
        <f>SUM(BK116:BK127)</f>
        <v>0</v>
      </c>
    </row>
    <row r="116" spans="1:65" s="2" customFormat="1" ht="16.5" customHeight="1">
      <c r="A116" s="35"/>
      <c r="B116" s="36"/>
      <c r="C116" s="174" t="s">
        <v>161</v>
      </c>
      <c r="D116" s="174" t="s">
        <v>124</v>
      </c>
      <c r="E116" s="175" t="s">
        <v>194</v>
      </c>
      <c r="F116" s="176" t="s">
        <v>195</v>
      </c>
      <c r="G116" s="177" t="s">
        <v>196</v>
      </c>
      <c r="H116" s="178">
        <v>170.5</v>
      </c>
      <c r="I116" s="179"/>
      <c r="J116" s="180">
        <f>ROUND(I116*H116,2)</f>
        <v>0</v>
      </c>
      <c r="K116" s="176" t="s">
        <v>128</v>
      </c>
      <c r="L116" s="40"/>
      <c r="M116" s="181" t="s">
        <v>19</v>
      </c>
      <c r="N116" s="182" t="s">
        <v>40</v>
      </c>
      <c r="O116" s="65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129</v>
      </c>
      <c r="AT116" s="185" t="s">
        <v>124</v>
      </c>
      <c r="AU116" s="185" t="s">
        <v>79</v>
      </c>
      <c r="AY116" s="18" t="s">
        <v>122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77</v>
      </c>
      <c r="BK116" s="186">
        <f>ROUND(I116*H116,2)</f>
        <v>0</v>
      </c>
      <c r="BL116" s="18" t="s">
        <v>129</v>
      </c>
      <c r="BM116" s="185" t="s">
        <v>317</v>
      </c>
    </row>
    <row r="117" spans="1:65" s="2" customFormat="1" ht="11.25">
      <c r="A117" s="35"/>
      <c r="B117" s="36"/>
      <c r="C117" s="37"/>
      <c r="D117" s="187" t="s">
        <v>131</v>
      </c>
      <c r="E117" s="37"/>
      <c r="F117" s="188" t="s">
        <v>198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131</v>
      </c>
      <c r="AU117" s="18" t="s">
        <v>79</v>
      </c>
    </row>
    <row r="118" spans="1:65" s="2" customFormat="1" ht="24.2" customHeight="1">
      <c r="A118" s="35"/>
      <c r="B118" s="36"/>
      <c r="C118" s="174" t="s">
        <v>142</v>
      </c>
      <c r="D118" s="174" t="s">
        <v>124</v>
      </c>
      <c r="E118" s="175" t="s">
        <v>200</v>
      </c>
      <c r="F118" s="176" t="s">
        <v>201</v>
      </c>
      <c r="G118" s="177" t="s">
        <v>196</v>
      </c>
      <c r="H118" s="178">
        <v>170.5</v>
      </c>
      <c r="I118" s="179"/>
      <c r="J118" s="180">
        <f>ROUND(I118*H118,2)</f>
        <v>0</v>
      </c>
      <c r="K118" s="176" t="s">
        <v>128</v>
      </c>
      <c r="L118" s="40"/>
      <c r="M118" s="181" t="s">
        <v>19</v>
      </c>
      <c r="N118" s="182" t="s">
        <v>40</v>
      </c>
      <c r="O118" s="65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5" t="s">
        <v>129</v>
      </c>
      <c r="AT118" s="185" t="s">
        <v>124</v>
      </c>
      <c r="AU118" s="185" t="s">
        <v>79</v>
      </c>
      <c r="AY118" s="18" t="s">
        <v>122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18" t="s">
        <v>77</v>
      </c>
      <c r="BK118" s="186">
        <f>ROUND(I118*H118,2)</f>
        <v>0</v>
      </c>
      <c r="BL118" s="18" t="s">
        <v>129</v>
      </c>
      <c r="BM118" s="185" t="s">
        <v>318</v>
      </c>
    </row>
    <row r="119" spans="1:65" s="2" customFormat="1" ht="11.25">
      <c r="A119" s="35"/>
      <c r="B119" s="36"/>
      <c r="C119" s="37"/>
      <c r="D119" s="187" t="s">
        <v>131</v>
      </c>
      <c r="E119" s="37"/>
      <c r="F119" s="188" t="s">
        <v>203</v>
      </c>
      <c r="G119" s="37"/>
      <c r="H119" s="37"/>
      <c r="I119" s="189"/>
      <c r="J119" s="37"/>
      <c r="K119" s="37"/>
      <c r="L119" s="40"/>
      <c r="M119" s="190"/>
      <c r="N119" s="191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131</v>
      </c>
      <c r="AU119" s="18" t="s">
        <v>79</v>
      </c>
    </row>
    <row r="120" spans="1:65" s="2" customFormat="1" ht="24.2" customHeight="1">
      <c r="A120" s="35"/>
      <c r="B120" s="36"/>
      <c r="C120" s="174" t="s">
        <v>171</v>
      </c>
      <c r="D120" s="174" t="s">
        <v>124</v>
      </c>
      <c r="E120" s="175" t="s">
        <v>205</v>
      </c>
      <c r="F120" s="176" t="s">
        <v>206</v>
      </c>
      <c r="G120" s="177" t="s">
        <v>196</v>
      </c>
      <c r="H120" s="178">
        <v>4944.5</v>
      </c>
      <c r="I120" s="179"/>
      <c r="J120" s="180">
        <f>ROUND(I120*H120,2)</f>
        <v>0</v>
      </c>
      <c r="K120" s="176" t="s">
        <v>128</v>
      </c>
      <c r="L120" s="40"/>
      <c r="M120" s="181" t="s">
        <v>19</v>
      </c>
      <c r="N120" s="182" t="s">
        <v>40</v>
      </c>
      <c r="O120" s="65"/>
      <c r="P120" s="183">
        <f>O120*H120</f>
        <v>0</v>
      </c>
      <c r="Q120" s="183">
        <v>0</v>
      </c>
      <c r="R120" s="183">
        <f>Q120*H120</f>
        <v>0</v>
      </c>
      <c r="S120" s="183">
        <v>0</v>
      </c>
      <c r="T120" s="184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5" t="s">
        <v>129</v>
      </c>
      <c r="AT120" s="185" t="s">
        <v>124</v>
      </c>
      <c r="AU120" s="185" t="s">
        <v>79</v>
      </c>
      <c r="AY120" s="18" t="s">
        <v>122</v>
      </c>
      <c r="BE120" s="186">
        <f>IF(N120="základní",J120,0)</f>
        <v>0</v>
      </c>
      <c r="BF120" s="186">
        <f>IF(N120="snížená",J120,0)</f>
        <v>0</v>
      </c>
      <c r="BG120" s="186">
        <f>IF(N120="zákl. přenesená",J120,0)</f>
        <v>0</v>
      </c>
      <c r="BH120" s="186">
        <f>IF(N120="sníž. přenesená",J120,0)</f>
        <v>0</v>
      </c>
      <c r="BI120" s="186">
        <f>IF(N120="nulová",J120,0)</f>
        <v>0</v>
      </c>
      <c r="BJ120" s="18" t="s">
        <v>77</v>
      </c>
      <c r="BK120" s="186">
        <f>ROUND(I120*H120,2)</f>
        <v>0</v>
      </c>
      <c r="BL120" s="18" t="s">
        <v>129</v>
      </c>
      <c r="BM120" s="185" t="s">
        <v>319</v>
      </c>
    </row>
    <row r="121" spans="1:65" s="2" customFormat="1" ht="11.25">
      <c r="A121" s="35"/>
      <c r="B121" s="36"/>
      <c r="C121" s="37"/>
      <c r="D121" s="187" t="s">
        <v>131</v>
      </c>
      <c r="E121" s="37"/>
      <c r="F121" s="188" t="s">
        <v>208</v>
      </c>
      <c r="G121" s="37"/>
      <c r="H121" s="37"/>
      <c r="I121" s="189"/>
      <c r="J121" s="37"/>
      <c r="K121" s="37"/>
      <c r="L121" s="40"/>
      <c r="M121" s="190"/>
      <c r="N121" s="191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131</v>
      </c>
      <c r="AU121" s="18" t="s">
        <v>79</v>
      </c>
    </row>
    <row r="122" spans="1:65" s="14" customFormat="1" ht="11.25">
      <c r="B122" s="213"/>
      <c r="C122" s="214"/>
      <c r="D122" s="204" t="s">
        <v>144</v>
      </c>
      <c r="E122" s="215" t="s">
        <v>19</v>
      </c>
      <c r="F122" s="216" t="s">
        <v>209</v>
      </c>
      <c r="G122" s="214"/>
      <c r="H122" s="215" t="s">
        <v>19</v>
      </c>
      <c r="I122" s="217"/>
      <c r="J122" s="214"/>
      <c r="K122" s="214"/>
      <c r="L122" s="218"/>
      <c r="M122" s="219"/>
      <c r="N122" s="220"/>
      <c r="O122" s="220"/>
      <c r="P122" s="220"/>
      <c r="Q122" s="220"/>
      <c r="R122" s="220"/>
      <c r="S122" s="220"/>
      <c r="T122" s="221"/>
      <c r="AT122" s="222" t="s">
        <v>144</v>
      </c>
      <c r="AU122" s="222" t="s">
        <v>79</v>
      </c>
      <c r="AV122" s="14" t="s">
        <v>77</v>
      </c>
      <c r="AW122" s="14" t="s">
        <v>210</v>
      </c>
      <c r="AX122" s="14" t="s">
        <v>69</v>
      </c>
      <c r="AY122" s="222" t="s">
        <v>122</v>
      </c>
    </row>
    <row r="123" spans="1:65" s="13" customFormat="1" ht="11.25">
      <c r="B123" s="202"/>
      <c r="C123" s="203"/>
      <c r="D123" s="204" t="s">
        <v>144</v>
      </c>
      <c r="E123" s="223" t="s">
        <v>19</v>
      </c>
      <c r="F123" s="205" t="s">
        <v>320</v>
      </c>
      <c r="G123" s="203"/>
      <c r="H123" s="206">
        <v>4944.5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144</v>
      </c>
      <c r="AU123" s="212" t="s">
        <v>79</v>
      </c>
      <c r="AV123" s="13" t="s">
        <v>79</v>
      </c>
      <c r="AW123" s="13" t="s">
        <v>210</v>
      </c>
      <c r="AX123" s="13" t="s">
        <v>77</v>
      </c>
      <c r="AY123" s="212" t="s">
        <v>122</v>
      </c>
    </row>
    <row r="124" spans="1:65" s="2" customFormat="1" ht="24.2" customHeight="1">
      <c r="A124" s="35"/>
      <c r="B124" s="36"/>
      <c r="C124" s="174" t="s">
        <v>176</v>
      </c>
      <c r="D124" s="174" t="s">
        <v>124</v>
      </c>
      <c r="E124" s="175" t="s">
        <v>213</v>
      </c>
      <c r="F124" s="176" t="s">
        <v>214</v>
      </c>
      <c r="G124" s="177" t="s">
        <v>196</v>
      </c>
      <c r="H124" s="178">
        <v>124.5</v>
      </c>
      <c r="I124" s="179"/>
      <c r="J124" s="180">
        <f>ROUND(I124*H124,2)</f>
        <v>0</v>
      </c>
      <c r="K124" s="176" t="s">
        <v>128</v>
      </c>
      <c r="L124" s="40"/>
      <c r="M124" s="181" t="s">
        <v>19</v>
      </c>
      <c r="N124" s="182" t="s">
        <v>40</v>
      </c>
      <c r="O124" s="65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5" t="s">
        <v>129</v>
      </c>
      <c r="AT124" s="185" t="s">
        <v>124</v>
      </c>
      <c r="AU124" s="185" t="s">
        <v>79</v>
      </c>
      <c r="AY124" s="18" t="s">
        <v>122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77</v>
      </c>
      <c r="BK124" s="186">
        <f>ROUND(I124*H124,2)</f>
        <v>0</v>
      </c>
      <c r="BL124" s="18" t="s">
        <v>129</v>
      </c>
      <c r="BM124" s="185" t="s">
        <v>321</v>
      </c>
    </row>
    <row r="125" spans="1:65" s="2" customFormat="1" ht="11.25">
      <c r="A125" s="35"/>
      <c r="B125" s="36"/>
      <c r="C125" s="37"/>
      <c r="D125" s="187" t="s">
        <v>131</v>
      </c>
      <c r="E125" s="37"/>
      <c r="F125" s="188" t="s">
        <v>216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131</v>
      </c>
      <c r="AU125" s="18" t="s">
        <v>79</v>
      </c>
    </row>
    <row r="126" spans="1:65" s="2" customFormat="1" ht="24.2" customHeight="1">
      <c r="A126" s="35"/>
      <c r="B126" s="36"/>
      <c r="C126" s="174" t="s">
        <v>193</v>
      </c>
      <c r="D126" s="174" t="s">
        <v>124</v>
      </c>
      <c r="E126" s="175" t="s">
        <v>322</v>
      </c>
      <c r="F126" s="176" t="s">
        <v>323</v>
      </c>
      <c r="G126" s="177" t="s">
        <v>196</v>
      </c>
      <c r="H126" s="178">
        <v>46</v>
      </c>
      <c r="I126" s="179"/>
      <c r="J126" s="180">
        <f>ROUND(I126*H126,2)</f>
        <v>0</v>
      </c>
      <c r="K126" s="176" t="s">
        <v>128</v>
      </c>
      <c r="L126" s="40"/>
      <c r="M126" s="181" t="s">
        <v>19</v>
      </c>
      <c r="N126" s="182" t="s">
        <v>40</v>
      </c>
      <c r="O126" s="65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5" t="s">
        <v>129</v>
      </c>
      <c r="AT126" s="185" t="s">
        <v>124</v>
      </c>
      <c r="AU126" s="185" t="s">
        <v>79</v>
      </c>
      <c r="AY126" s="18" t="s">
        <v>122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18" t="s">
        <v>77</v>
      </c>
      <c r="BK126" s="186">
        <f>ROUND(I126*H126,2)</f>
        <v>0</v>
      </c>
      <c r="BL126" s="18" t="s">
        <v>129</v>
      </c>
      <c r="BM126" s="185" t="s">
        <v>324</v>
      </c>
    </row>
    <row r="127" spans="1:65" s="2" customFormat="1" ht="11.25">
      <c r="A127" s="35"/>
      <c r="B127" s="36"/>
      <c r="C127" s="37"/>
      <c r="D127" s="187" t="s">
        <v>131</v>
      </c>
      <c r="E127" s="37"/>
      <c r="F127" s="188" t="s">
        <v>325</v>
      </c>
      <c r="G127" s="37"/>
      <c r="H127" s="37"/>
      <c r="I127" s="189"/>
      <c r="J127" s="37"/>
      <c r="K127" s="37"/>
      <c r="L127" s="40"/>
      <c r="M127" s="190"/>
      <c r="N127" s="191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131</v>
      </c>
      <c r="AU127" s="18" t="s">
        <v>79</v>
      </c>
    </row>
    <row r="128" spans="1:65" s="12" customFormat="1" ht="22.9" customHeight="1">
      <c r="B128" s="158"/>
      <c r="C128" s="159"/>
      <c r="D128" s="160" t="s">
        <v>68</v>
      </c>
      <c r="E128" s="172" t="s">
        <v>217</v>
      </c>
      <c r="F128" s="172" t="s">
        <v>218</v>
      </c>
      <c r="G128" s="159"/>
      <c r="H128" s="159"/>
      <c r="I128" s="162"/>
      <c r="J128" s="173">
        <f>BK128</f>
        <v>0</v>
      </c>
      <c r="K128" s="159"/>
      <c r="L128" s="164"/>
      <c r="M128" s="165"/>
      <c r="N128" s="166"/>
      <c r="O128" s="166"/>
      <c r="P128" s="167">
        <f>SUM(P129:P130)</f>
        <v>0</v>
      </c>
      <c r="Q128" s="166"/>
      <c r="R128" s="167">
        <f>SUM(R129:R130)</f>
        <v>0</v>
      </c>
      <c r="S128" s="166"/>
      <c r="T128" s="168">
        <f>SUM(T129:T130)</f>
        <v>0</v>
      </c>
      <c r="AR128" s="169" t="s">
        <v>77</v>
      </c>
      <c r="AT128" s="170" t="s">
        <v>68</v>
      </c>
      <c r="AU128" s="170" t="s">
        <v>77</v>
      </c>
      <c r="AY128" s="169" t="s">
        <v>122</v>
      </c>
      <c r="BK128" s="171">
        <f>SUM(BK129:BK130)</f>
        <v>0</v>
      </c>
    </row>
    <row r="129" spans="1:65" s="2" customFormat="1" ht="24.2" customHeight="1">
      <c r="A129" s="35"/>
      <c r="B129" s="36"/>
      <c r="C129" s="174" t="s">
        <v>181</v>
      </c>
      <c r="D129" s="174" t="s">
        <v>124</v>
      </c>
      <c r="E129" s="175" t="s">
        <v>220</v>
      </c>
      <c r="F129" s="176" t="s">
        <v>221</v>
      </c>
      <c r="G129" s="177" t="s">
        <v>196</v>
      </c>
      <c r="H129" s="178">
        <v>367</v>
      </c>
      <c r="I129" s="179"/>
      <c r="J129" s="180">
        <f>ROUND(I129*H129,2)</f>
        <v>0</v>
      </c>
      <c r="K129" s="176" t="s">
        <v>128</v>
      </c>
      <c r="L129" s="40"/>
      <c r="M129" s="181" t="s">
        <v>19</v>
      </c>
      <c r="N129" s="182" t="s">
        <v>40</v>
      </c>
      <c r="O129" s="65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5" t="s">
        <v>129</v>
      </c>
      <c r="AT129" s="185" t="s">
        <v>124</v>
      </c>
      <c r="AU129" s="185" t="s">
        <v>79</v>
      </c>
      <c r="AY129" s="18" t="s">
        <v>122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77</v>
      </c>
      <c r="BK129" s="186">
        <f>ROUND(I129*H129,2)</f>
        <v>0</v>
      </c>
      <c r="BL129" s="18" t="s">
        <v>129</v>
      </c>
      <c r="BM129" s="185" t="s">
        <v>326</v>
      </c>
    </row>
    <row r="130" spans="1:65" s="2" customFormat="1" ht="11.25">
      <c r="A130" s="35"/>
      <c r="B130" s="36"/>
      <c r="C130" s="37"/>
      <c r="D130" s="187" t="s">
        <v>131</v>
      </c>
      <c r="E130" s="37"/>
      <c r="F130" s="188" t="s">
        <v>223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131</v>
      </c>
      <c r="AU130" s="18" t="s">
        <v>79</v>
      </c>
    </row>
    <row r="131" spans="1:65" s="12" customFormat="1" ht="25.9" customHeight="1">
      <c r="B131" s="158"/>
      <c r="C131" s="159"/>
      <c r="D131" s="160" t="s">
        <v>68</v>
      </c>
      <c r="E131" s="161" t="s">
        <v>224</v>
      </c>
      <c r="F131" s="161" t="s">
        <v>225</v>
      </c>
      <c r="G131" s="159"/>
      <c r="H131" s="159"/>
      <c r="I131" s="162"/>
      <c r="J131" s="163">
        <f>BK131</f>
        <v>0</v>
      </c>
      <c r="K131" s="159"/>
      <c r="L131" s="164"/>
      <c r="M131" s="165"/>
      <c r="N131" s="166"/>
      <c r="O131" s="166"/>
      <c r="P131" s="167">
        <f>P132</f>
        <v>0</v>
      </c>
      <c r="Q131" s="166"/>
      <c r="R131" s="167">
        <f>R132</f>
        <v>0</v>
      </c>
      <c r="S131" s="166"/>
      <c r="T131" s="168">
        <f>T132</f>
        <v>0</v>
      </c>
      <c r="AR131" s="169" t="s">
        <v>150</v>
      </c>
      <c r="AT131" s="170" t="s">
        <v>68</v>
      </c>
      <c r="AU131" s="170" t="s">
        <v>69</v>
      </c>
      <c r="AY131" s="169" t="s">
        <v>122</v>
      </c>
      <c r="BK131" s="171">
        <f>BK132</f>
        <v>0</v>
      </c>
    </row>
    <row r="132" spans="1:65" s="12" customFormat="1" ht="22.9" customHeight="1">
      <c r="B132" s="158"/>
      <c r="C132" s="159"/>
      <c r="D132" s="160" t="s">
        <v>68</v>
      </c>
      <c r="E132" s="172" t="s">
        <v>226</v>
      </c>
      <c r="F132" s="172" t="s">
        <v>227</v>
      </c>
      <c r="G132" s="159"/>
      <c r="H132" s="159"/>
      <c r="I132" s="162"/>
      <c r="J132" s="173">
        <f>BK132</f>
        <v>0</v>
      </c>
      <c r="K132" s="159"/>
      <c r="L132" s="164"/>
      <c r="M132" s="165"/>
      <c r="N132" s="166"/>
      <c r="O132" s="166"/>
      <c r="P132" s="167">
        <f>SUM(P133:P134)</f>
        <v>0</v>
      </c>
      <c r="Q132" s="166"/>
      <c r="R132" s="167">
        <f>SUM(R133:R134)</f>
        <v>0</v>
      </c>
      <c r="S132" s="166"/>
      <c r="T132" s="168">
        <f>SUM(T133:T134)</f>
        <v>0</v>
      </c>
      <c r="AR132" s="169" t="s">
        <v>150</v>
      </c>
      <c r="AT132" s="170" t="s">
        <v>68</v>
      </c>
      <c r="AU132" s="170" t="s">
        <v>77</v>
      </c>
      <c r="AY132" s="169" t="s">
        <v>122</v>
      </c>
      <c r="BK132" s="171">
        <f>SUM(BK133:BK134)</f>
        <v>0</v>
      </c>
    </row>
    <row r="133" spans="1:65" s="2" customFormat="1" ht="16.5" customHeight="1">
      <c r="A133" s="35"/>
      <c r="B133" s="36"/>
      <c r="C133" s="174" t="s">
        <v>8</v>
      </c>
      <c r="D133" s="174" t="s">
        <v>124</v>
      </c>
      <c r="E133" s="175" t="s">
        <v>229</v>
      </c>
      <c r="F133" s="176" t="s">
        <v>230</v>
      </c>
      <c r="G133" s="177" t="s">
        <v>231</v>
      </c>
      <c r="H133" s="178">
        <v>1</v>
      </c>
      <c r="I133" s="179"/>
      <c r="J133" s="180">
        <f>ROUND(I133*H133,2)</f>
        <v>0</v>
      </c>
      <c r="K133" s="176" t="s">
        <v>128</v>
      </c>
      <c r="L133" s="40"/>
      <c r="M133" s="181" t="s">
        <v>19</v>
      </c>
      <c r="N133" s="182" t="s">
        <v>40</v>
      </c>
      <c r="O133" s="65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5" t="s">
        <v>232</v>
      </c>
      <c r="AT133" s="185" t="s">
        <v>124</v>
      </c>
      <c r="AU133" s="185" t="s">
        <v>79</v>
      </c>
      <c r="AY133" s="18" t="s">
        <v>122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8" t="s">
        <v>77</v>
      </c>
      <c r="BK133" s="186">
        <f>ROUND(I133*H133,2)</f>
        <v>0</v>
      </c>
      <c r="BL133" s="18" t="s">
        <v>232</v>
      </c>
      <c r="BM133" s="185" t="s">
        <v>327</v>
      </c>
    </row>
    <row r="134" spans="1:65" s="2" customFormat="1" ht="11.25">
      <c r="A134" s="35"/>
      <c r="B134" s="36"/>
      <c r="C134" s="37"/>
      <c r="D134" s="187" t="s">
        <v>131</v>
      </c>
      <c r="E134" s="37"/>
      <c r="F134" s="188" t="s">
        <v>234</v>
      </c>
      <c r="G134" s="37"/>
      <c r="H134" s="37"/>
      <c r="I134" s="189"/>
      <c r="J134" s="37"/>
      <c r="K134" s="37"/>
      <c r="L134" s="40"/>
      <c r="M134" s="224"/>
      <c r="N134" s="225"/>
      <c r="O134" s="226"/>
      <c r="P134" s="226"/>
      <c r="Q134" s="226"/>
      <c r="R134" s="226"/>
      <c r="S134" s="226"/>
      <c r="T134" s="227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131</v>
      </c>
      <c r="AU134" s="18" t="s">
        <v>79</v>
      </c>
    </row>
    <row r="135" spans="1:65" s="2" customFormat="1" ht="6.95" customHeight="1">
      <c r="A135" s="35"/>
      <c r="B135" s="48"/>
      <c r="C135" s="49"/>
      <c r="D135" s="49"/>
      <c r="E135" s="49"/>
      <c r="F135" s="49"/>
      <c r="G135" s="49"/>
      <c r="H135" s="49"/>
      <c r="I135" s="49"/>
      <c r="J135" s="49"/>
      <c r="K135" s="49"/>
      <c r="L135" s="40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</sheetData>
  <sheetProtection algorithmName="SHA-512" hashValue="j6ux4Nh67JtHnS9Et283ow2Ysa491PWyq5R7oDEXbtVDRxalQIPRkjhLC6PFzDOEh++M3zgzas/NzK53Z7Cehg==" saltValue="ZgXIXEj07yqHJh7e4JXxIu2YxasE98SWCC4EeFw+7ppsZSs0jVVZZr5daBuQKP2Bv8HWDaRW18rm62PoUQ5k9Q==" spinCount="100000" sheet="1" objects="1" scenarios="1" formatColumns="0" formatRows="0" autoFilter="0"/>
  <autoFilter ref="C87:K134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/>
    <hyperlink ref="F95" r:id="rId2"/>
    <hyperlink ref="F97" r:id="rId3"/>
    <hyperlink ref="F99" r:id="rId4"/>
    <hyperlink ref="F101" r:id="rId5"/>
    <hyperlink ref="F104" r:id="rId6"/>
    <hyperlink ref="F107" r:id="rId7"/>
    <hyperlink ref="F109" r:id="rId8"/>
    <hyperlink ref="F111" r:id="rId9"/>
    <hyperlink ref="F113" r:id="rId10"/>
    <hyperlink ref="F117" r:id="rId11"/>
    <hyperlink ref="F119" r:id="rId12"/>
    <hyperlink ref="F121" r:id="rId13"/>
    <hyperlink ref="F125" r:id="rId14"/>
    <hyperlink ref="F127" r:id="rId15"/>
    <hyperlink ref="F130" r:id="rId16"/>
    <hyperlink ref="F134" r:id="rId1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28" customWidth="1"/>
    <col min="2" max="2" width="1.6640625" style="228" customWidth="1"/>
    <col min="3" max="4" width="5" style="228" customWidth="1"/>
    <col min="5" max="5" width="11.6640625" style="228" customWidth="1"/>
    <col min="6" max="6" width="9.1640625" style="228" customWidth="1"/>
    <col min="7" max="7" width="5" style="228" customWidth="1"/>
    <col min="8" max="8" width="77.83203125" style="228" customWidth="1"/>
    <col min="9" max="10" width="20" style="228" customWidth="1"/>
    <col min="11" max="11" width="1.6640625" style="228" customWidth="1"/>
  </cols>
  <sheetData>
    <row r="1" spans="2:11" s="1" customFormat="1" ht="37.5" customHeight="1"/>
    <row r="2" spans="2:11" s="1" customFormat="1" ht="7.5" customHeight="1">
      <c r="B2" s="229"/>
      <c r="C2" s="230"/>
      <c r="D2" s="230"/>
      <c r="E2" s="230"/>
      <c r="F2" s="230"/>
      <c r="G2" s="230"/>
      <c r="H2" s="230"/>
      <c r="I2" s="230"/>
      <c r="J2" s="230"/>
      <c r="K2" s="231"/>
    </row>
    <row r="3" spans="2:11" s="15" customFormat="1" ht="45" customHeight="1">
      <c r="B3" s="232"/>
      <c r="C3" s="367" t="s">
        <v>328</v>
      </c>
      <c r="D3" s="367"/>
      <c r="E3" s="367"/>
      <c r="F3" s="367"/>
      <c r="G3" s="367"/>
      <c r="H3" s="367"/>
      <c r="I3" s="367"/>
      <c r="J3" s="367"/>
      <c r="K3" s="233"/>
    </row>
    <row r="4" spans="2:11" s="1" customFormat="1" ht="25.5" customHeight="1">
      <c r="B4" s="234"/>
      <c r="C4" s="366" t="s">
        <v>329</v>
      </c>
      <c r="D4" s="366"/>
      <c r="E4" s="366"/>
      <c r="F4" s="366"/>
      <c r="G4" s="366"/>
      <c r="H4" s="366"/>
      <c r="I4" s="366"/>
      <c r="J4" s="366"/>
      <c r="K4" s="235"/>
    </row>
    <row r="5" spans="2:11" s="1" customFormat="1" ht="5.25" customHeight="1">
      <c r="B5" s="234"/>
      <c r="C5" s="236"/>
      <c r="D5" s="236"/>
      <c r="E5" s="236"/>
      <c r="F5" s="236"/>
      <c r="G5" s="236"/>
      <c r="H5" s="236"/>
      <c r="I5" s="236"/>
      <c r="J5" s="236"/>
      <c r="K5" s="235"/>
    </row>
    <row r="6" spans="2:11" s="1" customFormat="1" ht="15" customHeight="1">
      <c r="B6" s="234"/>
      <c r="C6" s="365" t="s">
        <v>330</v>
      </c>
      <c r="D6" s="365"/>
      <c r="E6" s="365"/>
      <c r="F6" s="365"/>
      <c r="G6" s="365"/>
      <c r="H6" s="365"/>
      <c r="I6" s="365"/>
      <c r="J6" s="365"/>
      <c r="K6" s="235"/>
    </row>
    <row r="7" spans="2:11" s="1" customFormat="1" ht="15" customHeight="1">
      <c r="B7" s="238"/>
      <c r="C7" s="365" t="s">
        <v>331</v>
      </c>
      <c r="D7" s="365"/>
      <c r="E7" s="365"/>
      <c r="F7" s="365"/>
      <c r="G7" s="365"/>
      <c r="H7" s="365"/>
      <c r="I7" s="365"/>
      <c r="J7" s="365"/>
      <c r="K7" s="235"/>
    </row>
    <row r="8" spans="2:11" s="1" customFormat="1" ht="12.75" customHeight="1">
      <c r="B8" s="238"/>
      <c r="C8" s="237"/>
      <c r="D8" s="237"/>
      <c r="E8" s="237"/>
      <c r="F8" s="237"/>
      <c r="G8" s="237"/>
      <c r="H8" s="237"/>
      <c r="I8" s="237"/>
      <c r="J8" s="237"/>
      <c r="K8" s="235"/>
    </row>
    <row r="9" spans="2:11" s="1" customFormat="1" ht="15" customHeight="1">
      <c r="B9" s="238"/>
      <c r="C9" s="365" t="s">
        <v>332</v>
      </c>
      <c r="D9" s="365"/>
      <c r="E9" s="365"/>
      <c r="F9" s="365"/>
      <c r="G9" s="365"/>
      <c r="H9" s="365"/>
      <c r="I9" s="365"/>
      <c r="J9" s="365"/>
      <c r="K9" s="235"/>
    </row>
    <row r="10" spans="2:11" s="1" customFormat="1" ht="15" customHeight="1">
      <c r="B10" s="238"/>
      <c r="C10" s="237"/>
      <c r="D10" s="365" t="s">
        <v>333</v>
      </c>
      <c r="E10" s="365"/>
      <c r="F10" s="365"/>
      <c r="G10" s="365"/>
      <c r="H10" s="365"/>
      <c r="I10" s="365"/>
      <c r="J10" s="365"/>
      <c r="K10" s="235"/>
    </row>
    <row r="11" spans="2:11" s="1" customFormat="1" ht="15" customHeight="1">
      <c r="B11" s="238"/>
      <c r="C11" s="239"/>
      <c r="D11" s="365" t="s">
        <v>334</v>
      </c>
      <c r="E11" s="365"/>
      <c r="F11" s="365"/>
      <c r="G11" s="365"/>
      <c r="H11" s="365"/>
      <c r="I11" s="365"/>
      <c r="J11" s="365"/>
      <c r="K11" s="235"/>
    </row>
    <row r="12" spans="2:11" s="1" customFormat="1" ht="15" customHeight="1">
      <c r="B12" s="238"/>
      <c r="C12" s="239"/>
      <c r="D12" s="237"/>
      <c r="E12" s="237"/>
      <c r="F12" s="237"/>
      <c r="G12" s="237"/>
      <c r="H12" s="237"/>
      <c r="I12" s="237"/>
      <c r="J12" s="237"/>
      <c r="K12" s="235"/>
    </row>
    <row r="13" spans="2:11" s="1" customFormat="1" ht="15" customHeight="1">
      <c r="B13" s="238"/>
      <c r="C13" s="239"/>
      <c r="D13" s="240" t="s">
        <v>335</v>
      </c>
      <c r="E13" s="237"/>
      <c r="F13" s="237"/>
      <c r="G13" s="237"/>
      <c r="H13" s="237"/>
      <c r="I13" s="237"/>
      <c r="J13" s="237"/>
      <c r="K13" s="235"/>
    </row>
    <row r="14" spans="2:11" s="1" customFormat="1" ht="12.75" customHeight="1">
      <c r="B14" s="238"/>
      <c r="C14" s="239"/>
      <c r="D14" s="239"/>
      <c r="E14" s="239"/>
      <c r="F14" s="239"/>
      <c r="G14" s="239"/>
      <c r="H14" s="239"/>
      <c r="I14" s="239"/>
      <c r="J14" s="239"/>
      <c r="K14" s="235"/>
    </row>
    <row r="15" spans="2:11" s="1" customFormat="1" ht="15" customHeight="1">
      <c r="B15" s="238"/>
      <c r="C15" s="239"/>
      <c r="D15" s="365" t="s">
        <v>336</v>
      </c>
      <c r="E15" s="365"/>
      <c r="F15" s="365"/>
      <c r="G15" s="365"/>
      <c r="H15" s="365"/>
      <c r="I15" s="365"/>
      <c r="J15" s="365"/>
      <c r="K15" s="235"/>
    </row>
    <row r="16" spans="2:11" s="1" customFormat="1" ht="15" customHeight="1">
      <c r="B16" s="238"/>
      <c r="C16" s="239"/>
      <c r="D16" s="365" t="s">
        <v>337</v>
      </c>
      <c r="E16" s="365"/>
      <c r="F16" s="365"/>
      <c r="G16" s="365"/>
      <c r="H16" s="365"/>
      <c r="I16" s="365"/>
      <c r="J16" s="365"/>
      <c r="K16" s="235"/>
    </row>
    <row r="17" spans="2:11" s="1" customFormat="1" ht="15" customHeight="1">
      <c r="B17" s="238"/>
      <c r="C17" s="239"/>
      <c r="D17" s="365" t="s">
        <v>338</v>
      </c>
      <c r="E17" s="365"/>
      <c r="F17" s="365"/>
      <c r="G17" s="365"/>
      <c r="H17" s="365"/>
      <c r="I17" s="365"/>
      <c r="J17" s="365"/>
      <c r="K17" s="235"/>
    </row>
    <row r="18" spans="2:11" s="1" customFormat="1" ht="15" customHeight="1">
      <c r="B18" s="238"/>
      <c r="C18" s="239"/>
      <c r="D18" s="239"/>
      <c r="E18" s="241" t="s">
        <v>76</v>
      </c>
      <c r="F18" s="365" t="s">
        <v>339</v>
      </c>
      <c r="G18" s="365"/>
      <c r="H18" s="365"/>
      <c r="I18" s="365"/>
      <c r="J18" s="365"/>
      <c r="K18" s="235"/>
    </row>
    <row r="19" spans="2:11" s="1" customFormat="1" ht="15" customHeight="1">
      <c r="B19" s="238"/>
      <c r="C19" s="239"/>
      <c r="D19" s="239"/>
      <c r="E19" s="241" t="s">
        <v>340</v>
      </c>
      <c r="F19" s="365" t="s">
        <v>341</v>
      </c>
      <c r="G19" s="365"/>
      <c r="H19" s="365"/>
      <c r="I19" s="365"/>
      <c r="J19" s="365"/>
      <c r="K19" s="235"/>
    </row>
    <row r="20" spans="2:11" s="1" customFormat="1" ht="15" customHeight="1">
      <c r="B20" s="238"/>
      <c r="C20" s="239"/>
      <c r="D20" s="239"/>
      <c r="E20" s="241" t="s">
        <v>342</v>
      </c>
      <c r="F20" s="365" t="s">
        <v>343</v>
      </c>
      <c r="G20" s="365"/>
      <c r="H20" s="365"/>
      <c r="I20" s="365"/>
      <c r="J20" s="365"/>
      <c r="K20" s="235"/>
    </row>
    <row r="21" spans="2:11" s="1" customFormat="1" ht="15" customHeight="1">
      <c r="B21" s="238"/>
      <c r="C21" s="239"/>
      <c r="D21" s="239"/>
      <c r="E21" s="241" t="s">
        <v>344</v>
      </c>
      <c r="F21" s="365" t="s">
        <v>345</v>
      </c>
      <c r="G21" s="365"/>
      <c r="H21" s="365"/>
      <c r="I21" s="365"/>
      <c r="J21" s="365"/>
      <c r="K21" s="235"/>
    </row>
    <row r="22" spans="2:11" s="1" customFormat="1" ht="15" customHeight="1">
      <c r="B22" s="238"/>
      <c r="C22" s="239"/>
      <c r="D22" s="239"/>
      <c r="E22" s="241" t="s">
        <v>346</v>
      </c>
      <c r="F22" s="365" t="s">
        <v>347</v>
      </c>
      <c r="G22" s="365"/>
      <c r="H22" s="365"/>
      <c r="I22" s="365"/>
      <c r="J22" s="365"/>
      <c r="K22" s="235"/>
    </row>
    <row r="23" spans="2:11" s="1" customFormat="1" ht="15" customHeight="1">
      <c r="B23" s="238"/>
      <c r="C23" s="239"/>
      <c r="D23" s="239"/>
      <c r="E23" s="241" t="s">
        <v>348</v>
      </c>
      <c r="F23" s="365" t="s">
        <v>349</v>
      </c>
      <c r="G23" s="365"/>
      <c r="H23" s="365"/>
      <c r="I23" s="365"/>
      <c r="J23" s="365"/>
      <c r="K23" s="235"/>
    </row>
    <row r="24" spans="2:11" s="1" customFormat="1" ht="12.75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5"/>
    </row>
    <row r="25" spans="2:11" s="1" customFormat="1" ht="15" customHeight="1">
      <c r="B25" s="238"/>
      <c r="C25" s="365" t="s">
        <v>350</v>
      </c>
      <c r="D25" s="365"/>
      <c r="E25" s="365"/>
      <c r="F25" s="365"/>
      <c r="G25" s="365"/>
      <c r="H25" s="365"/>
      <c r="I25" s="365"/>
      <c r="J25" s="365"/>
      <c r="K25" s="235"/>
    </row>
    <row r="26" spans="2:11" s="1" customFormat="1" ht="15" customHeight="1">
      <c r="B26" s="238"/>
      <c r="C26" s="365" t="s">
        <v>351</v>
      </c>
      <c r="D26" s="365"/>
      <c r="E26" s="365"/>
      <c r="F26" s="365"/>
      <c r="G26" s="365"/>
      <c r="H26" s="365"/>
      <c r="I26" s="365"/>
      <c r="J26" s="365"/>
      <c r="K26" s="235"/>
    </row>
    <row r="27" spans="2:11" s="1" customFormat="1" ht="15" customHeight="1">
      <c r="B27" s="238"/>
      <c r="C27" s="237"/>
      <c r="D27" s="365" t="s">
        <v>352</v>
      </c>
      <c r="E27" s="365"/>
      <c r="F27" s="365"/>
      <c r="G27" s="365"/>
      <c r="H27" s="365"/>
      <c r="I27" s="365"/>
      <c r="J27" s="365"/>
      <c r="K27" s="235"/>
    </row>
    <row r="28" spans="2:11" s="1" customFormat="1" ht="15" customHeight="1">
      <c r="B28" s="238"/>
      <c r="C28" s="239"/>
      <c r="D28" s="365" t="s">
        <v>353</v>
      </c>
      <c r="E28" s="365"/>
      <c r="F28" s="365"/>
      <c r="G28" s="365"/>
      <c r="H28" s="365"/>
      <c r="I28" s="365"/>
      <c r="J28" s="365"/>
      <c r="K28" s="235"/>
    </row>
    <row r="29" spans="2:11" s="1" customFormat="1" ht="12.75" customHeight="1">
      <c r="B29" s="238"/>
      <c r="C29" s="239"/>
      <c r="D29" s="239"/>
      <c r="E29" s="239"/>
      <c r="F29" s="239"/>
      <c r="G29" s="239"/>
      <c r="H29" s="239"/>
      <c r="I29" s="239"/>
      <c r="J29" s="239"/>
      <c r="K29" s="235"/>
    </row>
    <row r="30" spans="2:11" s="1" customFormat="1" ht="15" customHeight="1">
      <c r="B30" s="238"/>
      <c r="C30" s="239"/>
      <c r="D30" s="365" t="s">
        <v>354</v>
      </c>
      <c r="E30" s="365"/>
      <c r="F30" s="365"/>
      <c r="G30" s="365"/>
      <c r="H30" s="365"/>
      <c r="I30" s="365"/>
      <c r="J30" s="365"/>
      <c r="K30" s="235"/>
    </row>
    <row r="31" spans="2:11" s="1" customFormat="1" ht="15" customHeight="1">
      <c r="B31" s="238"/>
      <c r="C31" s="239"/>
      <c r="D31" s="365" t="s">
        <v>355</v>
      </c>
      <c r="E31" s="365"/>
      <c r="F31" s="365"/>
      <c r="G31" s="365"/>
      <c r="H31" s="365"/>
      <c r="I31" s="365"/>
      <c r="J31" s="365"/>
      <c r="K31" s="235"/>
    </row>
    <row r="32" spans="2:11" s="1" customFormat="1" ht="12.75" customHeight="1">
      <c r="B32" s="238"/>
      <c r="C32" s="239"/>
      <c r="D32" s="239"/>
      <c r="E32" s="239"/>
      <c r="F32" s="239"/>
      <c r="G32" s="239"/>
      <c r="H32" s="239"/>
      <c r="I32" s="239"/>
      <c r="J32" s="239"/>
      <c r="K32" s="235"/>
    </row>
    <row r="33" spans="2:11" s="1" customFormat="1" ht="15" customHeight="1">
      <c r="B33" s="238"/>
      <c r="C33" s="239"/>
      <c r="D33" s="365" t="s">
        <v>356</v>
      </c>
      <c r="E33" s="365"/>
      <c r="F33" s="365"/>
      <c r="G33" s="365"/>
      <c r="H33" s="365"/>
      <c r="I33" s="365"/>
      <c r="J33" s="365"/>
      <c r="K33" s="235"/>
    </row>
    <row r="34" spans="2:11" s="1" customFormat="1" ht="15" customHeight="1">
      <c r="B34" s="238"/>
      <c r="C34" s="239"/>
      <c r="D34" s="365" t="s">
        <v>357</v>
      </c>
      <c r="E34" s="365"/>
      <c r="F34" s="365"/>
      <c r="G34" s="365"/>
      <c r="H34" s="365"/>
      <c r="I34" s="365"/>
      <c r="J34" s="365"/>
      <c r="K34" s="235"/>
    </row>
    <row r="35" spans="2:11" s="1" customFormat="1" ht="15" customHeight="1">
      <c r="B35" s="238"/>
      <c r="C35" s="239"/>
      <c r="D35" s="365" t="s">
        <v>358</v>
      </c>
      <c r="E35" s="365"/>
      <c r="F35" s="365"/>
      <c r="G35" s="365"/>
      <c r="H35" s="365"/>
      <c r="I35" s="365"/>
      <c r="J35" s="365"/>
      <c r="K35" s="235"/>
    </row>
    <row r="36" spans="2:11" s="1" customFormat="1" ht="15" customHeight="1">
      <c r="B36" s="238"/>
      <c r="C36" s="239"/>
      <c r="D36" s="237"/>
      <c r="E36" s="240" t="s">
        <v>108</v>
      </c>
      <c r="F36" s="237"/>
      <c r="G36" s="365" t="s">
        <v>359</v>
      </c>
      <c r="H36" s="365"/>
      <c r="I36" s="365"/>
      <c r="J36" s="365"/>
      <c r="K36" s="235"/>
    </row>
    <row r="37" spans="2:11" s="1" customFormat="1" ht="30.75" customHeight="1">
      <c r="B37" s="238"/>
      <c r="C37" s="239"/>
      <c r="D37" s="237"/>
      <c r="E37" s="240" t="s">
        <v>360</v>
      </c>
      <c r="F37" s="237"/>
      <c r="G37" s="365" t="s">
        <v>361</v>
      </c>
      <c r="H37" s="365"/>
      <c r="I37" s="365"/>
      <c r="J37" s="365"/>
      <c r="K37" s="235"/>
    </row>
    <row r="38" spans="2:11" s="1" customFormat="1" ht="15" customHeight="1">
      <c r="B38" s="238"/>
      <c r="C38" s="239"/>
      <c r="D38" s="237"/>
      <c r="E38" s="240" t="s">
        <v>50</v>
      </c>
      <c r="F38" s="237"/>
      <c r="G38" s="365" t="s">
        <v>362</v>
      </c>
      <c r="H38" s="365"/>
      <c r="I38" s="365"/>
      <c r="J38" s="365"/>
      <c r="K38" s="235"/>
    </row>
    <row r="39" spans="2:11" s="1" customFormat="1" ht="15" customHeight="1">
      <c r="B39" s="238"/>
      <c r="C39" s="239"/>
      <c r="D39" s="237"/>
      <c r="E39" s="240" t="s">
        <v>51</v>
      </c>
      <c r="F39" s="237"/>
      <c r="G39" s="365" t="s">
        <v>363</v>
      </c>
      <c r="H39" s="365"/>
      <c r="I39" s="365"/>
      <c r="J39" s="365"/>
      <c r="K39" s="235"/>
    </row>
    <row r="40" spans="2:11" s="1" customFormat="1" ht="15" customHeight="1">
      <c r="B40" s="238"/>
      <c r="C40" s="239"/>
      <c r="D40" s="237"/>
      <c r="E40" s="240" t="s">
        <v>109</v>
      </c>
      <c r="F40" s="237"/>
      <c r="G40" s="365" t="s">
        <v>364</v>
      </c>
      <c r="H40" s="365"/>
      <c r="I40" s="365"/>
      <c r="J40" s="365"/>
      <c r="K40" s="235"/>
    </row>
    <row r="41" spans="2:11" s="1" customFormat="1" ht="15" customHeight="1">
      <c r="B41" s="238"/>
      <c r="C41" s="239"/>
      <c r="D41" s="237"/>
      <c r="E41" s="240" t="s">
        <v>110</v>
      </c>
      <c r="F41" s="237"/>
      <c r="G41" s="365" t="s">
        <v>365</v>
      </c>
      <c r="H41" s="365"/>
      <c r="I41" s="365"/>
      <c r="J41" s="365"/>
      <c r="K41" s="235"/>
    </row>
    <row r="42" spans="2:11" s="1" customFormat="1" ht="15" customHeight="1">
      <c r="B42" s="238"/>
      <c r="C42" s="239"/>
      <c r="D42" s="237"/>
      <c r="E42" s="240" t="s">
        <v>366</v>
      </c>
      <c r="F42" s="237"/>
      <c r="G42" s="365" t="s">
        <v>367</v>
      </c>
      <c r="H42" s="365"/>
      <c r="I42" s="365"/>
      <c r="J42" s="365"/>
      <c r="K42" s="235"/>
    </row>
    <row r="43" spans="2:11" s="1" customFormat="1" ht="15" customHeight="1">
      <c r="B43" s="238"/>
      <c r="C43" s="239"/>
      <c r="D43" s="237"/>
      <c r="E43" s="240"/>
      <c r="F43" s="237"/>
      <c r="G43" s="365" t="s">
        <v>368</v>
      </c>
      <c r="H43" s="365"/>
      <c r="I43" s="365"/>
      <c r="J43" s="365"/>
      <c r="K43" s="235"/>
    </row>
    <row r="44" spans="2:11" s="1" customFormat="1" ht="15" customHeight="1">
      <c r="B44" s="238"/>
      <c r="C44" s="239"/>
      <c r="D44" s="237"/>
      <c r="E44" s="240" t="s">
        <v>369</v>
      </c>
      <c r="F44" s="237"/>
      <c r="G44" s="365" t="s">
        <v>370</v>
      </c>
      <c r="H44" s="365"/>
      <c r="I44" s="365"/>
      <c r="J44" s="365"/>
      <c r="K44" s="235"/>
    </row>
    <row r="45" spans="2:11" s="1" customFormat="1" ht="15" customHeight="1">
      <c r="B45" s="238"/>
      <c r="C45" s="239"/>
      <c r="D45" s="237"/>
      <c r="E45" s="240" t="s">
        <v>112</v>
      </c>
      <c r="F45" s="237"/>
      <c r="G45" s="365" t="s">
        <v>371</v>
      </c>
      <c r="H45" s="365"/>
      <c r="I45" s="365"/>
      <c r="J45" s="365"/>
      <c r="K45" s="235"/>
    </row>
    <row r="46" spans="2:11" s="1" customFormat="1" ht="12.75" customHeight="1">
      <c r="B46" s="238"/>
      <c r="C46" s="239"/>
      <c r="D46" s="237"/>
      <c r="E46" s="237"/>
      <c r="F46" s="237"/>
      <c r="G46" s="237"/>
      <c r="H46" s="237"/>
      <c r="I46" s="237"/>
      <c r="J46" s="237"/>
      <c r="K46" s="235"/>
    </row>
    <row r="47" spans="2:11" s="1" customFormat="1" ht="15" customHeight="1">
      <c r="B47" s="238"/>
      <c r="C47" s="239"/>
      <c r="D47" s="365" t="s">
        <v>372</v>
      </c>
      <c r="E47" s="365"/>
      <c r="F47" s="365"/>
      <c r="G47" s="365"/>
      <c r="H47" s="365"/>
      <c r="I47" s="365"/>
      <c r="J47" s="365"/>
      <c r="K47" s="235"/>
    </row>
    <row r="48" spans="2:11" s="1" customFormat="1" ht="15" customHeight="1">
      <c r="B48" s="238"/>
      <c r="C48" s="239"/>
      <c r="D48" s="239"/>
      <c r="E48" s="365" t="s">
        <v>373</v>
      </c>
      <c r="F48" s="365"/>
      <c r="G48" s="365"/>
      <c r="H48" s="365"/>
      <c r="I48" s="365"/>
      <c r="J48" s="365"/>
      <c r="K48" s="235"/>
    </row>
    <row r="49" spans="2:11" s="1" customFormat="1" ht="15" customHeight="1">
      <c r="B49" s="238"/>
      <c r="C49" s="239"/>
      <c r="D49" s="239"/>
      <c r="E49" s="365" t="s">
        <v>374</v>
      </c>
      <c r="F49" s="365"/>
      <c r="G49" s="365"/>
      <c r="H49" s="365"/>
      <c r="I49" s="365"/>
      <c r="J49" s="365"/>
      <c r="K49" s="235"/>
    </row>
    <row r="50" spans="2:11" s="1" customFormat="1" ht="15" customHeight="1">
      <c r="B50" s="238"/>
      <c r="C50" s="239"/>
      <c r="D50" s="239"/>
      <c r="E50" s="365" t="s">
        <v>375</v>
      </c>
      <c r="F50" s="365"/>
      <c r="G50" s="365"/>
      <c r="H50" s="365"/>
      <c r="I50" s="365"/>
      <c r="J50" s="365"/>
      <c r="K50" s="235"/>
    </row>
    <row r="51" spans="2:11" s="1" customFormat="1" ht="15" customHeight="1">
      <c r="B51" s="238"/>
      <c r="C51" s="239"/>
      <c r="D51" s="365" t="s">
        <v>376</v>
      </c>
      <c r="E51" s="365"/>
      <c r="F51" s="365"/>
      <c r="G51" s="365"/>
      <c r="H51" s="365"/>
      <c r="I51" s="365"/>
      <c r="J51" s="365"/>
      <c r="K51" s="235"/>
    </row>
    <row r="52" spans="2:11" s="1" customFormat="1" ht="25.5" customHeight="1">
      <c r="B52" s="234"/>
      <c r="C52" s="366" t="s">
        <v>377</v>
      </c>
      <c r="D52" s="366"/>
      <c r="E52" s="366"/>
      <c r="F52" s="366"/>
      <c r="G52" s="366"/>
      <c r="H52" s="366"/>
      <c r="I52" s="366"/>
      <c r="J52" s="366"/>
      <c r="K52" s="235"/>
    </row>
    <row r="53" spans="2:11" s="1" customFormat="1" ht="5.25" customHeight="1">
      <c r="B53" s="234"/>
      <c r="C53" s="236"/>
      <c r="D53" s="236"/>
      <c r="E53" s="236"/>
      <c r="F53" s="236"/>
      <c r="G53" s="236"/>
      <c r="H53" s="236"/>
      <c r="I53" s="236"/>
      <c r="J53" s="236"/>
      <c r="K53" s="235"/>
    </row>
    <row r="54" spans="2:11" s="1" customFormat="1" ht="15" customHeight="1">
      <c r="B54" s="234"/>
      <c r="C54" s="365" t="s">
        <v>378</v>
      </c>
      <c r="D54" s="365"/>
      <c r="E54" s="365"/>
      <c r="F54" s="365"/>
      <c r="G54" s="365"/>
      <c r="H54" s="365"/>
      <c r="I54" s="365"/>
      <c r="J54" s="365"/>
      <c r="K54" s="235"/>
    </row>
    <row r="55" spans="2:11" s="1" customFormat="1" ht="15" customHeight="1">
      <c r="B55" s="234"/>
      <c r="C55" s="365" t="s">
        <v>379</v>
      </c>
      <c r="D55" s="365"/>
      <c r="E55" s="365"/>
      <c r="F55" s="365"/>
      <c r="G55" s="365"/>
      <c r="H55" s="365"/>
      <c r="I55" s="365"/>
      <c r="J55" s="365"/>
      <c r="K55" s="235"/>
    </row>
    <row r="56" spans="2:11" s="1" customFormat="1" ht="12.75" customHeight="1">
      <c r="B56" s="234"/>
      <c r="C56" s="237"/>
      <c r="D56" s="237"/>
      <c r="E56" s="237"/>
      <c r="F56" s="237"/>
      <c r="G56" s="237"/>
      <c r="H56" s="237"/>
      <c r="I56" s="237"/>
      <c r="J56" s="237"/>
      <c r="K56" s="235"/>
    </row>
    <row r="57" spans="2:11" s="1" customFormat="1" ht="15" customHeight="1">
      <c r="B57" s="234"/>
      <c r="C57" s="365" t="s">
        <v>380</v>
      </c>
      <c r="D57" s="365"/>
      <c r="E57" s="365"/>
      <c r="F57" s="365"/>
      <c r="G57" s="365"/>
      <c r="H57" s="365"/>
      <c r="I57" s="365"/>
      <c r="J57" s="365"/>
      <c r="K57" s="235"/>
    </row>
    <row r="58" spans="2:11" s="1" customFormat="1" ht="15" customHeight="1">
      <c r="B58" s="234"/>
      <c r="C58" s="239"/>
      <c r="D58" s="365" t="s">
        <v>381</v>
      </c>
      <c r="E58" s="365"/>
      <c r="F58" s="365"/>
      <c r="G58" s="365"/>
      <c r="H58" s="365"/>
      <c r="I58" s="365"/>
      <c r="J58" s="365"/>
      <c r="K58" s="235"/>
    </row>
    <row r="59" spans="2:11" s="1" customFormat="1" ht="15" customHeight="1">
      <c r="B59" s="234"/>
      <c r="C59" s="239"/>
      <c r="D59" s="365" t="s">
        <v>382</v>
      </c>
      <c r="E59" s="365"/>
      <c r="F59" s="365"/>
      <c r="G59" s="365"/>
      <c r="H59" s="365"/>
      <c r="I59" s="365"/>
      <c r="J59" s="365"/>
      <c r="K59" s="235"/>
    </row>
    <row r="60" spans="2:11" s="1" customFormat="1" ht="15" customHeight="1">
      <c r="B60" s="234"/>
      <c r="C60" s="239"/>
      <c r="D60" s="365" t="s">
        <v>383</v>
      </c>
      <c r="E60" s="365"/>
      <c r="F60" s="365"/>
      <c r="G60" s="365"/>
      <c r="H60" s="365"/>
      <c r="I60" s="365"/>
      <c r="J60" s="365"/>
      <c r="K60" s="235"/>
    </row>
    <row r="61" spans="2:11" s="1" customFormat="1" ht="15" customHeight="1">
      <c r="B61" s="234"/>
      <c r="C61" s="239"/>
      <c r="D61" s="365" t="s">
        <v>384</v>
      </c>
      <c r="E61" s="365"/>
      <c r="F61" s="365"/>
      <c r="G61" s="365"/>
      <c r="H61" s="365"/>
      <c r="I61" s="365"/>
      <c r="J61" s="365"/>
      <c r="K61" s="235"/>
    </row>
    <row r="62" spans="2:11" s="1" customFormat="1" ht="15" customHeight="1">
      <c r="B62" s="234"/>
      <c r="C62" s="239"/>
      <c r="D62" s="368" t="s">
        <v>385</v>
      </c>
      <c r="E62" s="368"/>
      <c r="F62" s="368"/>
      <c r="G62" s="368"/>
      <c r="H62" s="368"/>
      <c r="I62" s="368"/>
      <c r="J62" s="368"/>
      <c r="K62" s="235"/>
    </row>
    <row r="63" spans="2:11" s="1" customFormat="1" ht="15" customHeight="1">
      <c r="B63" s="234"/>
      <c r="C63" s="239"/>
      <c r="D63" s="365" t="s">
        <v>386</v>
      </c>
      <c r="E63" s="365"/>
      <c r="F63" s="365"/>
      <c r="G63" s="365"/>
      <c r="H63" s="365"/>
      <c r="I63" s="365"/>
      <c r="J63" s="365"/>
      <c r="K63" s="235"/>
    </row>
    <row r="64" spans="2:11" s="1" customFormat="1" ht="12.75" customHeight="1">
      <c r="B64" s="234"/>
      <c r="C64" s="239"/>
      <c r="D64" s="239"/>
      <c r="E64" s="242"/>
      <c r="F64" s="239"/>
      <c r="G64" s="239"/>
      <c r="H64" s="239"/>
      <c r="I64" s="239"/>
      <c r="J64" s="239"/>
      <c r="K64" s="235"/>
    </row>
    <row r="65" spans="2:11" s="1" customFormat="1" ht="15" customHeight="1">
      <c r="B65" s="234"/>
      <c r="C65" s="239"/>
      <c r="D65" s="365" t="s">
        <v>387</v>
      </c>
      <c r="E65" s="365"/>
      <c r="F65" s="365"/>
      <c r="G65" s="365"/>
      <c r="H65" s="365"/>
      <c r="I65" s="365"/>
      <c r="J65" s="365"/>
      <c r="K65" s="235"/>
    </row>
    <row r="66" spans="2:11" s="1" customFormat="1" ht="15" customHeight="1">
      <c r="B66" s="234"/>
      <c r="C66" s="239"/>
      <c r="D66" s="368" t="s">
        <v>388</v>
      </c>
      <c r="E66" s="368"/>
      <c r="F66" s="368"/>
      <c r="G66" s="368"/>
      <c r="H66" s="368"/>
      <c r="I66" s="368"/>
      <c r="J66" s="368"/>
      <c r="K66" s="235"/>
    </row>
    <row r="67" spans="2:11" s="1" customFormat="1" ht="15" customHeight="1">
      <c r="B67" s="234"/>
      <c r="C67" s="239"/>
      <c r="D67" s="365" t="s">
        <v>389</v>
      </c>
      <c r="E67" s="365"/>
      <c r="F67" s="365"/>
      <c r="G67" s="365"/>
      <c r="H67" s="365"/>
      <c r="I67" s="365"/>
      <c r="J67" s="365"/>
      <c r="K67" s="235"/>
    </row>
    <row r="68" spans="2:11" s="1" customFormat="1" ht="15" customHeight="1">
      <c r="B68" s="234"/>
      <c r="C68" s="239"/>
      <c r="D68" s="365" t="s">
        <v>390</v>
      </c>
      <c r="E68" s="365"/>
      <c r="F68" s="365"/>
      <c r="G68" s="365"/>
      <c r="H68" s="365"/>
      <c r="I68" s="365"/>
      <c r="J68" s="365"/>
      <c r="K68" s="235"/>
    </row>
    <row r="69" spans="2:11" s="1" customFormat="1" ht="15" customHeight="1">
      <c r="B69" s="234"/>
      <c r="C69" s="239"/>
      <c r="D69" s="365" t="s">
        <v>391</v>
      </c>
      <c r="E69" s="365"/>
      <c r="F69" s="365"/>
      <c r="G69" s="365"/>
      <c r="H69" s="365"/>
      <c r="I69" s="365"/>
      <c r="J69" s="365"/>
      <c r="K69" s="235"/>
    </row>
    <row r="70" spans="2:11" s="1" customFormat="1" ht="15" customHeight="1">
      <c r="B70" s="234"/>
      <c r="C70" s="239"/>
      <c r="D70" s="365" t="s">
        <v>392</v>
      </c>
      <c r="E70" s="365"/>
      <c r="F70" s="365"/>
      <c r="G70" s="365"/>
      <c r="H70" s="365"/>
      <c r="I70" s="365"/>
      <c r="J70" s="365"/>
      <c r="K70" s="235"/>
    </row>
    <row r="71" spans="2:11" s="1" customFormat="1" ht="12.75" customHeight="1">
      <c r="B71" s="243"/>
      <c r="C71" s="244"/>
      <c r="D71" s="244"/>
      <c r="E71" s="244"/>
      <c r="F71" s="244"/>
      <c r="G71" s="244"/>
      <c r="H71" s="244"/>
      <c r="I71" s="244"/>
      <c r="J71" s="244"/>
      <c r="K71" s="245"/>
    </row>
    <row r="72" spans="2:11" s="1" customFormat="1" ht="18.7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7"/>
    </row>
    <row r="73" spans="2:11" s="1" customFormat="1" ht="18.75" customHeight="1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pans="2:11" s="1" customFormat="1" ht="7.5" customHeight="1">
      <c r="B74" s="248"/>
      <c r="C74" s="249"/>
      <c r="D74" s="249"/>
      <c r="E74" s="249"/>
      <c r="F74" s="249"/>
      <c r="G74" s="249"/>
      <c r="H74" s="249"/>
      <c r="I74" s="249"/>
      <c r="J74" s="249"/>
      <c r="K74" s="250"/>
    </row>
    <row r="75" spans="2:11" s="1" customFormat="1" ht="45" customHeight="1">
      <c r="B75" s="251"/>
      <c r="C75" s="369" t="s">
        <v>393</v>
      </c>
      <c r="D75" s="369"/>
      <c r="E75" s="369"/>
      <c r="F75" s="369"/>
      <c r="G75" s="369"/>
      <c r="H75" s="369"/>
      <c r="I75" s="369"/>
      <c r="J75" s="369"/>
      <c r="K75" s="252"/>
    </row>
    <row r="76" spans="2:11" s="1" customFormat="1" ht="17.25" customHeight="1">
      <c r="B76" s="251"/>
      <c r="C76" s="253" t="s">
        <v>394</v>
      </c>
      <c r="D76" s="253"/>
      <c r="E76" s="253"/>
      <c r="F76" s="253" t="s">
        <v>395</v>
      </c>
      <c r="G76" s="254"/>
      <c r="H76" s="253" t="s">
        <v>51</v>
      </c>
      <c r="I76" s="253" t="s">
        <v>54</v>
      </c>
      <c r="J76" s="253" t="s">
        <v>396</v>
      </c>
      <c r="K76" s="252"/>
    </row>
    <row r="77" spans="2:11" s="1" customFormat="1" ht="17.25" customHeight="1">
      <c r="B77" s="251"/>
      <c r="C77" s="255" t="s">
        <v>397</v>
      </c>
      <c r="D77" s="255"/>
      <c r="E77" s="255"/>
      <c r="F77" s="256" t="s">
        <v>398</v>
      </c>
      <c r="G77" s="257"/>
      <c r="H77" s="255"/>
      <c r="I77" s="255"/>
      <c r="J77" s="255" t="s">
        <v>399</v>
      </c>
      <c r="K77" s="252"/>
    </row>
    <row r="78" spans="2:11" s="1" customFormat="1" ht="5.25" customHeight="1">
      <c r="B78" s="251"/>
      <c r="C78" s="258"/>
      <c r="D78" s="258"/>
      <c r="E78" s="258"/>
      <c r="F78" s="258"/>
      <c r="G78" s="259"/>
      <c r="H78" s="258"/>
      <c r="I78" s="258"/>
      <c r="J78" s="258"/>
      <c r="K78" s="252"/>
    </row>
    <row r="79" spans="2:11" s="1" customFormat="1" ht="15" customHeight="1">
      <c r="B79" s="251"/>
      <c r="C79" s="240" t="s">
        <v>50</v>
      </c>
      <c r="D79" s="260"/>
      <c r="E79" s="260"/>
      <c r="F79" s="261" t="s">
        <v>400</v>
      </c>
      <c r="G79" s="262"/>
      <c r="H79" s="240" t="s">
        <v>401</v>
      </c>
      <c r="I79" s="240" t="s">
        <v>402</v>
      </c>
      <c r="J79" s="240">
        <v>20</v>
      </c>
      <c r="K79" s="252"/>
    </row>
    <row r="80" spans="2:11" s="1" customFormat="1" ht="15" customHeight="1">
      <c r="B80" s="251"/>
      <c r="C80" s="240" t="s">
        <v>403</v>
      </c>
      <c r="D80" s="240"/>
      <c r="E80" s="240"/>
      <c r="F80" s="261" t="s">
        <v>400</v>
      </c>
      <c r="G80" s="262"/>
      <c r="H80" s="240" t="s">
        <v>404</v>
      </c>
      <c r="I80" s="240" t="s">
        <v>402</v>
      </c>
      <c r="J80" s="240">
        <v>120</v>
      </c>
      <c r="K80" s="252"/>
    </row>
    <row r="81" spans="2:11" s="1" customFormat="1" ht="15" customHeight="1">
      <c r="B81" s="263"/>
      <c r="C81" s="240" t="s">
        <v>405</v>
      </c>
      <c r="D81" s="240"/>
      <c r="E81" s="240"/>
      <c r="F81" s="261" t="s">
        <v>406</v>
      </c>
      <c r="G81" s="262"/>
      <c r="H81" s="240" t="s">
        <v>407</v>
      </c>
      <c r="I81" s="240" t="s">
        <v>402</v>
      </c>
      <c r="J81" s="240">
        <v>50</v>
      </c>
      <c r="K81" s="252"/>
    </row>
    <row r="82" spans="2:11" s="1" customFormat="1" ht="15" customHeight="1">
      <c r="B82" s="263"/>
      <c r="C82" s="240" t="s">
        <v>408</v>
      </c>
      <c r="D82" s="240"/>
      <c r="E82" s="240"/>
      <c r="F82" s="261" t="s">
        <v>400</v>
      </c>
      <c r="G82" s="262"/>
      <c r="H82" s="240" t="s">
        <v>409</v>
      </c>
      <c r="I82" s="240" t="s">
        <v>410</v>
      </c>
      <c r="J82" s="240"/>
      <c r="K82" s="252"/>
    </row>
    <row r="83" spans="2:11" s="1" customFormat="1" ht="15" customHeight="1">
      <c r="B83" s="263"/>
      <c r="C83" s="264" t="s">
        <v>411</v>
      </c>
      <c r="D83" s="264"/>
      <c r="E83" s="264"/>
      <c r="F83" s="265" t="s">
        <v>406</v>
      </c>
      <c r="G83" s="264"/>
      <c r="H83" s="264" t="s">
        <v>412</v>
      </c>
      <c r="I83" s="264" t="s">
        <v>402</v>
      </c>
      <c r="J83" s="264">
        <v>15</v>
      </c>
      <c r="K83" s="252"/>
    </row>
    <row r="84" spans="2:11" s="1" customFormat="1" ht="15" customHeight="1">
      <c r="B84" s="263"/>
      <c r="C84" s="264" t="s">
        <v>413</v>
      </c>
      <c r="D84" s="264"/>
      <c r="E84" s="264"/>
      <c r="F84" s="265" t="s">
        <v>406</v>
      </c>
      <c r="G84" s="264"/>
      <c r="H84" s="264" t="s">
        <v>414</v>
      </c>
      <c r="I84" s="264" t="s">
        <v>402</v>
      </c>
      <c r="J84" s="264">
        <v>15</v>
      </c>
      <c r="K84" s="252"/>
    </row>
    <row r="85" spans="2:11" s="1" customFormat="1" ht="15" customHeight="1">
      <c r="B85" s="263"/>
      <c r="C85" s="264" t="s">
        <v>415</v>
      </c>
      <c r="D85" s="264"/>
      <c r="E85" s="264"/>
      <c r="F85" s="265" t="s">
        <v>406</v>
      </c>
      <c r="G85" s="264"/>
      <c r="H85" s="264" t="s">
        <v>416</v>
      </c>
      <c r="I85" s="264" t="s">
        <v>402</v>
      </c>
      <c r="J85" s="264">
        <v>20</v>
      </c>
      <c r="K85" s="252"/>
    </row>
    <row r="86" spans="2:11" s="1" customFormat="1" ht="15" customHeight="1">
      <c r="B86" s="263"/>
      <c r="C86" s="264" t="s">
        <v>417</v>
      </c>
      <c r="D86" s="264"/>
      <c r="E86" s="264"/>
      <c r="F86" s="265" t="s">
        <v>406</v>
      </c>
      <c r="G86" s="264"/>
      <c r="H86" s="264" t="s">
        <v>418</v>
      </c>
      <c r="I86" s="264" t="s">
        <v>402</v>
      </c>
      <c r="J86" s="264">
        <v>20</v>
      </c>
      <c r="K86" s="252"/>
    </row>
    <row r="87" spans="2:11" s="1" customFormat="1" ht="15" customHeight="1">
      <c r="B87" s="263"/>
      <c r="C87" s="240" t="s">
        <v>419</v>
      </c>
      <c r="D87" s="240"/>
      <c r="E87" s="240"/>
      <c r="F87" s="261" t="s">
        <v>406</v>
      </c>
      <c r="G87" s="262"/>
      <c r="H87" s="240" t="s">
        <v>420</v>
      </c>
      <c r="I87" s="240" t="s">
        <v>402</v>
      </c>
      <c r="J87" s="240">
        <v>50</v>
      </c>
      <c r="K87" s="252"/>
    </row>
    <row r="88" spans="2:11" s="1" customFormat="1" ht="15" customHeight="1">
      <c r="B88" s="263"/>
      <c r="C88" s="240" t="s">
        <v>421</v>
      </c>
      <c r="D88" s="240"/>
      <c r="E88" s="240"/>
      <c r="F88" s="261" t="s">
        <v>406</v>
      </c>
      <c r="G88" s="262"/>
      <c r="H88" s="240" t="s">
        <v>422</v>
      </c>
      <c r="I88" s="240" t="s">
        <v>402</v>
      </c>
      <c r="J88" s="240">
        <v>20</v>
      </c>
      <c r="K88" s="252"/>
    </row>
    <row r="89" spans="2:11" s="1" customFormat="1" ht="15" customHeight="1">
      <c r="B89" s="263"/>
      <c r="C89" s="240" t="s">
        <v>423</v>
      </c>
      <c r="D89" s="240"/>
      <c r="E89" s="240"/>
      <c r="F89" s="261" t="s">
        <v>406</v>
      </c>
      <c r="G89" s="262"/>
      <c r="H89" s="240" t="s">
        <v>424</v>
      </c>
      <c r="I89" s="240" t="s">
        <v>402</v>
      </c>
      <c r="J89" s="240">
        <v>20</v>
      </c>
      <c r="K89" s="252"/>
    </row>
    <row r="90" spans="2:11" s="1" customFormat="1" ht="15" customHeight="1">
      <c r="B90" s="263"/>
      <c r="C90" s="240" t="s">
        <v>425</v>
      </c>
      <c r="D90" s="240"/>
      <c r="E90" s="240"/>
      <c r="F90" s="261" t="s">
        <v>406</v>
      </c>
      <c r="G90" s="262"/>
      <c r="H90" s="240" t="s">
        <v>426</v>
      </c>
      <c r="I90" s="240" t="s">
        <v>402</v>
      </c>
      <c r="J90" s="240">
        <v>50</v>
      </c>
      <c r="K90" s="252"/>
    </row>
    <row r="91" spans="2:11" s="1" customFormat="1" ht="15" customHeight="1">
      <c r="B91" s="263"/>
      <c r="C91" s="240" t="s">
        <v>427</v>
      </c>
      <c r="D91" s="240"/>
      <c r="E91" s="240"/>
      <c r="F91" s="261" t="s">
        <v>406</v>
      </c>
      <c r="G91" s="262"/>
      <c r="H91" s="240" t="s">
        <v>427</v>
      </c>
      <c r="I91" s="240" t="s">
        <v>402</v>
      </c>
      <c r="J91" s="240">
        <v>50</v>
      </c>
      <c r="K91" s="252"/>
    </row>
    <row r="92" spans="2:11" s="1" customFormat="1" ht="15" customHeight="1">
      <c r="B92" s="263"/>
      <c r="C92" s="240" t="s">
        <v>428</v>
      </c>
      <c r="D92" s="240"/>
      <c r="E92" s="240"/>
      <c r="F92" s="261" t="s">
        <v>406</v>
      </c>
      <c r="G92" s="262"/>
      <c r="H92" s="240" t="s">
        <v>429</v>
      </c>
      <c r="I92" s="240" t="s">
        <v>402</v>
      </c>
      <c r="J92" s="240">
        <v>255</v>
      </c>
      <c r="K92" s="252"/>
    </row>
    <row r="93" spans="2:11" s="1" customFormat="1" ht="15" customHeight="1">
      <c r="B93" s="263"/>
      <c r="C93" s="240" t="s">
        <v>430</v>
      </c>
      <c r="D93" s="240"/>
      <c r="E93" s="240"/>
      <c r="F93" s="261" t="s">
        <v>400</v>
      </c>
      <c r="G93" s="262"/>
      <c r="H93" s="240" t="s">
        <v>431</v>
      </c>
      <c r="I93" s="240" t="s">
        <v>432</v>
      </c>
      <c r="J93" s="240"/>
      <c r="K93" s="252"/>
    </row>
    <row r="94" spans="2:11" s="1" customFormat="1" ht="15" customHeight="1">
      <c r="B94" s="263"/>
      <c r="C94" s="240" t="s">
        <v>433</v>
      </c>
      <c r="D94" s="240"/>
      <c r="E94" s="240"/>
      <c r="F94" s="261" t="s">
        <v>400</v>
      </c>
      <c r="G94" s="262"/>
      <c r="H94" s="240" t="s">
        <v>434</v>
      </c>
      <c r="I94" s="240" t="s">
        <v>435</v>
      </c>
      <c r="J94" s="240"/>
      <c r="K94" s="252"/>
    </row>
    <row r="95" spans="2:11" s="1" customFormat="1" ht="15" customHeight="1">
      <c r="B95" s="263"/>
      <c r="C95" s="240" t="s">
        <v>436</v>
      </c>
      <c r="D95" s="240"/>
      <c r="E95" s="240"/>
      <c r="F95" s="261" t="s">
        <v>400</v>
      </c>
      <c r="G95" s="262"/>
      <c r="H95" s="240" t="s">
        <v>436</v>
      </c>
      <c r="I95" s="240" t="s">
        <v>435</v>
      </c>
      <c r="J95" s="240"/>
      <c r="K95" s="252"/>
    </row>
    <row r="96" spans="2:11" s="1" customFormat="1" ht="15" customHeight="1">
      <c r="B96" s="263"/>
      <c r="C96" s="240" t="s">
        <v>35</v>
      </c>
      <c r="D96" s="240"/>
      <c r="E96" s="240"/>
      <c r="F96" s="261" t="s">
        <v>400</v>
      </c>
      <c r="G96" s="262"/>
      <c r="H96" s="240" t="s">
        <v>437</v>
      </c>
      <c r="I96" s="240" t="s">
        <v>435</v>
      </c>
      <c r="J96" s="240"/>
      <c r="K96" s="252"/>
    </row>
    <row r="97" spans="2:11" s="1" customFormat="1" ht="15" customHeight="1">
      <c r="B97" s="263"/>
      <c r="C97" s="240" t="s">
        <v>45</v>
      </c>
      <c r="D97" s="240"/>
      <c r="E97" s="240"/>
      <c r="F97" s="261" t="s">
        <v>400</v>
      </c>
      <c r="G97" s="262"/>
      <c r="H97" s="240" t="s">
        <v>438</v>
      </c>
      <c r="I97" s="240" t="s">
        <v>435</v>
      </c>
      <c r="J97" s="240"/>
      <c r="K97" s="252"/>
    </row>
    <row r="98" spans="2:11" s="1" customFormat="1" ht="15" customHeight="1">
      <c r="B98" s="266"/>
      <c r="C98" s="267"/>
      <c r="D98" s="267"/>
      <c r="E98" s="267"/>
      <c r="F98" s="267"/>
      <c r="G98" s="267"/>
      <c r="H98" s="267"/>
      <c r="I98" s="267"/>
      <c r="J98" s="267"/>
      <c r="K98" s="268"/>
    </row>
    <row r="99" spans="2:11" s="1" customFormat="1" ht="18.75" customHeight="1">
      <c r="B99" s="269"/>
      <c r="C99" s="270"/>
      <c r="D99" s="270"/>
      <c r="E99" s="270"/>
      <c r="F99" s="270"/>
      <c r="G99" s="270"/>
      <c r="H99" s="270"/>
      <c r="I99" s="270"/>
      <c r="J99" s="270"/>
      <c r="K99" s="269"/>
    </row>
    <row r="100" spans="2:11" s="1" customFormat="1" ht="18.75" customHeight="1"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</row>
    <row r="101" spans="2:11" s="1" customFormat="1" ht="7.5" customHeight="1">
      <c r="B101" s="248"/>
      <c r="C101" s="249"/>
      <c r="D101" s="249"/>
      <c r="E101" s="249"/>
      <c r="F101" s="249"/>
      <c r="G101" s="249"/>
      <c r="H101" s="249"/>
      <c r="I101" s="249"/>
      <c r="J101" s="249"/>
      <c r="K101" s="250"/>
    </row>
    <row r="102" spans="2:11" s="1" customFormat="1" ht="45" customHeight="1">
      <c r="B102" s="251"/>
      <c r="C102" s="369" t="s">
        <v>439</v>
      </c>
      <c r="D102" s="369"/>
      <c r="E102" s="369"/>
      <c r="F102" s="369"/>
      <c r="G102" s="369"/>
      <c r="H102" s="369"/>
      <c r="I102" s="369"/>
      <c r="J102" s="369"/>
      <c r="K102" s="252"/>
    </row>
    <row r="103" spans="2:11" s="1" customFormat="1" ht="17.25" customHeight="1">
      <c r="B103" s="251"/>
      <c r="C103" s="253" t="s">
        <v>394</v>
      </c>
      <c r="D103" s="253"/>
      <c r="E103" s="253"/>
      <c r="F103" s="253" t="s">
        <v>395</v>
      </c>
      <c r="G103" s="254"/>
      <c r="H103" s="253" t="s">
        <v>51</v>
      </c>
      <c r="I103" s="253" t="s">
        <v>54</v>
      </c>
      <c r="J103" s="253" t="s">
        <v>396</v>
      </c>
      <c r="K103" s="252"/>
    </row>
    <row r="104" spans="2:11" s="1" customFormat="1" ht="17.25" customHeight="1">
      <c r="B104" s="251"/>
      <c r="C104" s="255" t="s">
        <v>397</v>
      </c>
      <c r="D104" s="255"/>
      <c r="E104" s="255"/>
      <c r="F104" s="256" t="s">
        <v>398</v>
      </c>
      <c r="G104" s="257"/>
      <c r="H104" s="255"/>
      <c r="I104" s="255"/>
      <c r="J104" s="255" t="s">
        <v>399</v>
      </c>
      <c r="K104" s="252"/>
    </row>
    <row r="105" spans="2:11" s="1" customFormat="1" ht="5.25" customHeight="1">
      <c r="B105" s="251"/>
      <c r="C105" s="253"/>
      <c r="D105" s="253"/>
      <c r="E105" s="253"/>
      <c r="F105" s="253"/>
      <c r="G105" s="271"/>
      <c r="H105" s="253"/>
      <c r="I105" s="253"/>
      <c r="J105" s="253"/>
      <c r="K105" s="252"/>
    </row>
    <row r="106" spans="2:11" s="1" customFormat="1" ht="15" customHeight="1">
      <c r="B106" s="251"/>
      <c r="C106" s="240" t="s">
        <v>50</v>
      </c>
      <c r="D106" s="260"/>
      <c r="E106" s="260"/>
      <c r="F106" s="261" t="s">
        <v>400</v>
      </c>
      <c r="G106" s="240"/>
      <c r="H106" s="240" t="s">
        <v>440</v>
      </c>
      <c r="I106" s="240" t="s">
        <v>402</v>
      </c>
      <c r="J106" s="240">
        <v>20</v>
      </c>
      <c r="K106" s="252"/>
    </row>
    <row r="107" spans="2:11" s="1" customFormat="1" ht="15" customHeight="1">
      <c r="B107" s="251"/>
      <c r="C107" s="240" t="s">
        <v>403</v>
      </c>
      <c r="D107" s="240"/>
      <c r="E107" s="240"/>
      <c r="F107" s="261" t="s">
        <v>400</v>
      </c>
      <c r="G107" s="240"/>
      <c r="H107" s="240" t="s">
        <v>440</v>
      </c>
      <c r="I107" s="240" t="s">
        <v>402</v>
      </c>
      <c r="J107" s="240">
        <v>120</v>
      </c>
      <c r="K107" s="252"/>
    </row>
    <row r="108" spans="2:11" s="1" customFormat="1" ht="15" customHeight="1">
      <c r="B108" s="263"/>
      <c r="C108" s="240" t="s">
        <v>405</v>
      </c>
      <c r="D108" s="240"/>
      <c r="E108" s="240"/>
      <c r="F108" s="261" t="s">
        <v>406</v>
      </c>
      <c r="G108" s="240"/>
      <c r="H108" s="240" t="s">
        <v>440</v>
      </c>
      <c r="I108" s="240" t="s">
        <v>402</v>
      </c>
      <c r="J108" s="240">
        <v>50</v>
      </c>
      <c r="K108" s="252"/>
    </row>
    <row r="109" spans="2:11" s="1" customFormat="1" ht="15" customHeight="1">
      <c r="B109" s="263"/>
      <c r="C109" s="240" t="s">
        <v>408</v>
      </c>
      <c r="D109" s="240"/>
      <c r="E109" s="240"/>
      <c r="F109" s="261" t="s">
        <v>400</v>
      </c>
      <c r="G109" s="240"/>
      <c r="H109" s="240" t="s">
        <v>440</v>
      </c>
      <c r="I109" s="240" t="s">
        <v>410</v>
      </c>
      <c r="J109" s="240"/>
      <c r="K109" s="252"/>
    </row>
    <row r="110" spans="2:11" s="1" customFormat="1" ht="15" customHeight="1">
      <c r="B110" s="263"/>
      <c r="C110" s="240" t="s">
        <v>419</v>
      </c>
      <c r="D110" s="240"/>
      <c r="E110" s="240"/>
      <c r="F110" s="261" t="s">
        <v>406</v>
      </c>
      <c r="G110" s="240"/>
      <c r="H110" s="240" t="s">
        <v>440</v>
      </c>
      <c r="I110" s="240" t="s">
        <v>402</v>
      </c>
      <c r="J110" s="240">
        <v>50</v>
      </c>
      <c r="K110" s="252"/>
    </row>
    <row r="111" spans="2:11" s="1" customFormat="1" ht="15" customHeight="1">
      <c r="B111" s="263"/>
      <c r="C111" s="240" t="s">
        <v>427</v>
      </c>
      <c r="D111" s="240"/>
      <c r="E111" s="240"/>
      <c r="F111" s="261" t="s">
        <v>406</v>
      </c>
      <c r="G111" s="240"/>
      <c r="H111" s="240" t="s">
        <v>440</v>
      </c>
      <c r="I111" s="240" t="s">
        <v>402</v>
      </c>
      <c r="J111" s="240">
        <v>50</v>
      </c>
      <c r="K111" s="252"/>
    </row>
    <row r="112" spans="2:11" s="1" customFormat="1" ht="15" customHeight="1">
      <c r="B112" s="263"/>
      <c r="C112" s="240" t="s">
        <v>425</v>
      </c>
      <c r="D112" s="240"/>
      <c r="E112" s="240"/>
      <c r="F112" s="261" t="s">
        <v>406</v>
      </c>
      <c r="G112" s="240"/>
      <c r="H112" s="240" t="s">
        <v>440</v>
      </c>
      <c r="I112" s="240" t="s">
        <v>402</v>
      </c>
      <c r="J112" s="240">
        <v>50</v>
      </c>
      <c r="K112" s="252"/>
    </row>
    <row r="113" spans="2:11" s="1" customFormat="1" ht="15" customHeight="1">
      <c r="B113" s="263"/>
      <c r="C113" s="240" t="s">
        <v>50</v>
      </c>
      <c r="D113" s="240"/>
      <c r="E113" s="240"/>
      <c r="F113" s="261" t="s">
        <v>400</v>
      </c>
      <c r="G113" s="240"/>
      <c r="H113" s="240" t="s">
        <v>441</v>
      </c>
      <c r="I113" s="240" t="s">
        <v>402</v>
      </c>
      <c r="J113" s="240">
        <v>20</v>
      </c>
      <c r="K113" s="252"/>
    </row>
    <row r="114" spans="2:11" s="1" customFormat="1" ht="15" customHeight="1">
      <c r="B114" s="263"/>
      <c r="C114" s="240" t="s">
        <v>442</v>
      </c>
      <c r="D114" s="240"/>
      <c r="E114" s="240"/>
      <c r="F114" s="261" t="s">
        <v>400</v>
      </c>
      <c r="G114" s="240"/>
      <c r="H114" s="240" t="s">
        <v>443</v>
      </c>
      <c r="I114" s="240" t="s">
        <v>402</v>
      </c>
      <c r="J114" s="240">
        <v>120</v>
      </c>
      <c r="K114" s="252"/>
    </row>
    <row r="115" spans="2:11" s="1" customFormat="1" ht="15" customHeight="1">
      <c r="B115" s="263"/>
      <c r="C115" s="240" t="s">
        <v>35</v>
      </c>
      <c r="D115" s="240"/>
      <c r="E115" s="240"/>
      <c r="F115" s="261" t="s">
        <v>400</v>
      </c>
      <c r="G115" s="240"/>
      <c r="H115" s="240" t="s">
        <v>444</v>
      </c>
      <c r="I115" s="240" t="s">
        <v>435</v>
      </c>
      <c r="J115" s="240"/>
      <c r="K115" s="252"/>
    </row>
    <row r="116" spans="2:11" s="1" customFormat="1" ht="15" customHeight="1">
      <c r="B116" s="263"/>
      <c r="C116" s="240" t="s">
        <v>45</v>
      </c>
      <c r="D116" s="240"/>
      <c r="E116" s="240"/>
      <c r="F116" s="261" t="s">
        <v>400</v>
      </c>
      <c r="G116" s="240"/>
      <c r="H116" s="240" t="s">
        <v>445</v>
      </c>
      <c r="I116" s="240" t="s">
        <v>435</v>
      </c>
      <c r="J116" s="240"/>
      <c r="K116" s="252"/>
    </row>
    <row r="117" spans="2:11" s="1" customFormat="1" ht="15" customHeight="1">
      <c r="B117" s="263"/>
      <c r="C117" s="240" t="s">
        <v>54</v>
      </c>
      <c r="D117" s="240"/>
      <c r="E117" s="240"/>
      <c r="F117" s="261" t="s">
        <v>400</v>
      </c>
      <c r="G117" s="240"/>
      <c r="H117" s="240" t="s">
        <v>446</v>
      </c>
      <c r="I117" s="240" t="s">
        <v>447</v>
      </c>
      <c r="J117" s="240"/>
      <c r="K117" s="252"/>
    </row>
    <row r="118" spans="2:11" s="1" customFormat="1" ht="15" customHeight="1">
      <c r="B118" s="266"/>
      <c r="C118" s="272"/>
      <c r="D118" s="272"/>
      <c r="E118" s="272"/>
      <c r="F118" s="272"/>
      <c r="G118" s="272"/>
      <c r="H118" s="272"/>
      <c r="I118" s="272"/>
      <c r="J118" s="272"/>
      <c r="K118" s="268"/>
    </row>
    <row r="119" spans="2:11" s="1" customFormat="1" ht="18.75" customHeight="1">
      <c r="B119" s="273"/>
      <c r="C119" s="274"/>
      <c r="D119" s="274"/>
      <c r="E119" s="274"/>
      <c r="F119" s="275"/>
      <c r="G119" s="274"/>
      <c r="H119" s="274"/>
      <c r="I119" s="274"/>
      <c r="J119" s="274"/>
      <c r="K119" s="273"/>
    </row>
    <row r="120" spans="2:11" s="1" customFormat="1" ht="18.75" customHeight="1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</row>
    <row r="121" spans="2:11" s="1" customFormat="1" ht="7.5" customHeight="1">
      <c r="B121" s="276"/>
      <c r="C121" s="277"/>
      <c r="D121" s="277"/>
      <c r="E121" s="277"/>
      <c r="F121" s="277"/>
      <c r="G121" s="277"/>
      <c r="H121" s="277"/>
      <c r="I121" s="277"/>
      <c r="J121" s="277"/>
      <c r="K121" s="278"/>
    </row>
    <row r="122" spans="2:11" s="1" customFormat="1" ht="45" customHeight="1">
      <c r="B122" s="279"/>
      <c r="C122" s="367" t="s">
        <v>448</v>
      </c>
      <c r="D122" s="367"/>
      <c r="E122" s="367"/>
      <c r="F122" s="367"/>
      <c r="G122" s="367"/>
      <c r="H122" s="367"/>
      <c r="I122" s="367"/>
      <c r="J122" s="367"/>
      <c r="K122" s="280"/>
    </row>
    <row r="123" spans="2:11" s="1" customFormat="1" ht="17.25" customHeight="1">
      <c r="B123" s="281"/>
      <c r="C123" s="253" t="s">
        <v>394</v>
      </c>
      <c r="D123" s="253"/>
      <c r="E123" s="253"/>
      <c r="F123" s="253" t="s">
        <v>395</v>
      </c>
      <c r="G123" s="254"/>
      <c r="H123" s="253" t="s">
        <v>51</v>
      </c>
      <c r="I123" s="253" t="s">
        <v>54</v>
      </c>
      <c r="J123" s="253" t="s">
        <v>396</v>
      </c>
      <c r="K123" s="282"/>
    </row>
    <row r="124" spans="2:11" s="1" customFormat="1" ht="17.25" customHeight="1">
      <c r="B124" s="281"/>
      <c r="C124" s="255" t="s">
        <v>397</v>
      </c>
      <c r="D124" s="255"/>
      <c r="E124" s="255"/>
      <c r="F124" s="256" t="s">
        <v>398</v>
      </c>
      <c r="G124" s="257"/>
      <c r="H124" s="255"/>
      <c r="I124" s="255"/>
      <c r="J124" s="255" t="s">
        <v>399</v>
      </c>
      <c r="K124" s="282"/>
    </row>
    <row r="125" spans="2:11" s="1" customFormat="1" ht="5.25" customHeight="1">
      <c r="B125" s="283"/>
      <c r="C125" s="258"/>
      <c r="D125" s="258"/>
      <c r="E125" s="258"/>
      <c r="F125" s="258"/>
      <c r="G125" s="284"/>
      <c r="H125" s="258"/>
      <c r="I125" s="258"/>
      <c r="J125" s="258"/>
      <c r="K125" s="285"/>
    </row>
    <row r="126" spans="2:11" s="1" customFormat="1" ht="15" customHeight="1">
      <c r="B126" s="283"/>
      <c r="C126" s="240" t="s">
        <v>403</v>
      </c>
      <c r="D126" s="260"/>
      <c r="E126" s="260"/>
      <c r="F126" s="261" t="s">
        <v>400</v>
      </c>
      <c r="G126" s="240"/>
      <c r="H126" s="240" t="s">
        <v>440</v>
      </c>
      <c r="I126" s="240" t="s">
        <v>402</v>
      </c>
      <c r="J126" s="240">
        <v>120</v>
      </c>
      <c r="K126" s="286"/>
    </row>
    <row r="127" spans="2:11" s="1" customFormat="1" ht="15" customHeight="1">
      <c r="B127" s="283"/>
      <c r="C127" s="240" t="s">
        <v>449</v>
      </c>
      <c r="D127" s="240"/>
      <c r="E127" s="240"/>
      <c r="F127" s="261" t="s">
        <v>400</v>
      </c>
      <c r="G127" s="240"/>
      <c r="H127" s="240" t="s">
        <v>450</v>
      </c>
      <c r="I127" s="240" t="s">
        <v>402</v>
      </c>
      <c r="J127" s="240" t="s">
        <v>451</v>
      </c>
      <c r="K127" s="286"/>
    </row>
    <row r="128" spans="2:11" s="1" customFormat="1" ht="15" customHeight="1">
      <c r="B128" s="283"/>
      <c r="C128" s="240" t="s">
        <v>348</v>
      </c>
      <c r="D128" s="240"/>
      <c r="E128" s="240"/>
      <c r="F128" s="261" t="s">
        <v>400</v>
      </c>
      <c r="G128" s="240"/>
      <c r="H128" s="240" t="s">
        <v>452</v>
      </c>
      <c r="I128" s="240" t="s">
        <v>402</v>
      </c>
      <c r="J128" s="240" t="s">
        <v>451</v>
      </c>
      <c r="K128" s="286"/>
    </row>
    <row r="129" spans="2:11" s="1" customFormat="1" ht="15" customHeight="1">
      <c r="B129" s="283"/>
      <c r="C129" s="240" t="s">
        <v>411</v>
      </c>
      <c r="D129" s="240"/>
      <c r="E129" s="240"/>
      <c r="F129" s="261" t="s">
        <v>406</v>
      </c>
      <c r="G129" s="240"/>
      <c r="H129" s="240" t="s">
        <v>412</v>
      </c>
      <c r="I129" s="240" t="s">
        <v>402</v>
      </c>
      <c r="J129" s="240">
        <v>15</v>
      </c>
      <c r="K129" s="286"/>
    </row>
    <row r="130" spans="2:11" s="1" customFormat="1" ht="15" customHeight="1">
      <c r="B130" s="283"/>
      <c r="C130" s="264" t="s">
        <v>413</v>
      </c>
      <c r="D130" s="264"/>
      <c r="E130" s="264"/>
      <c r="F130" s="265" t="s">
        <v>406</v>
      </c>
      <c r="G130" s="264"/>
      <c r="H130" s="264" t="s">
        <v>414</v>
      </c>
      <c r="I130" s="264" t="s">
        <v>402</v>
      </c>
      <c r="J130" s="264">
        <v>15</v>
      </c>
      <c r="K130" s="286"/>
    </row>
    <row r="131" spans="2:11" s="1" customFormat="1" ht="15" customHeight="1">
      <c r="B131" s="283"/>
      <c r="C131" s="264" t="s">
        <v>415</v>
      </c>
      <c r="D131" s="264"/>
      <c r="E131" s="264"/>
      <c r="F131" s="265" t="s">
        <v>406</v>
      </c>
      <c r="G131" s="264"/>
      <c r="H131" s="264" t="s">
        <v>416</v>
      </c>
      <c r="I131" s="264" t="s">
        <v>402</v>
      </c>
      <c r="J131" s="264">
        <v>20</v>
      </c>
      <c r="K131" s="286"/>
    </row>
    <row r="132" spans="2:11" s="1" customFormat="1" ht="15" customHeight="1">
      <c r="B132" s="283"/>
      <c r="C132" s="264" t="s">
        <v>417</v>
      </c>
      <c r="D132" s="264"/>
      <c r="E132" s="264"/>
      <c r="F132" s="265" t="s">
        <v>406</v>
      </c>
      <c r="G132" s="264"/>
      <c r="H132" s="264" t="s">
        <v>418</v>
      </c>
      <c r="I132" s="264" t="s">
        <v>402</v>
      </c>
      <c r="J132" s="264">
        <v>20</v>
      </c>
      <c r="K132" s="286"/>
    </row>
    <row r="133" spans="2:11" s="1" customFormat="1" ht="15" customHeight="1">
      <c r="B133" s="283"/>
      <c r="C133" s="240" t="s">
        <v>405</v>
      </c>
      <c r="D133" s="240"/>
      <c r="E133" s="240"/>
      <c r="F133" s="261" t="s">
        <v>406</v>
      </c>
      <c r="G133" s="240"/>
      <c r="H133" s="240" t="s">
        <v>440</v>
      </c>
      <c r="I133" s="240" t="s">
        <v>402</v>
      </c>
      <c r="J133" s="240">
        <v>50</v>
      </c>
      <c r="K133" s="286"/>
    </row>
    <row r="134" spans="2:11" s="1" customFormat="1" ht="15" customHeight="1">
      <c r="B134" s="283"/>
      <c r="C134" s="240" t="s">
        <v>419</v>
      </c>
      <c r="D134" s="240"/>
      <c r="E134" s="240"/>
      <c r="F134" s="261" t="s">
        <v>406</v>
      </c>
      <c r="G134" s="240"/>
      <c r="H134" s="240" t="s">
        <v>440</v>
      </c>
      <c r="I134" s="240" t="s">
        <v>402</v>
      </c>
      <c r="J134" s="240">
        <v>50</v>
      </c>
      <c r="K134" s="286"/>
    </row>
    <row r="135" spans="2:11" s="1" customFormat="1" ht="15" customHeight="1">
      <c r="B135" s="283"/>
      <c r="C135" s="240" t="s">
        <v>425</v>
      </c>
      <c r="D135" s="240"/>
      <c r="E135" s="240"/>
      <c r="F135" s="261" t="s">
        <v>406</v>
      </c>
      <c r="G135" s="240"/>
      <c r="H135" s="240" t="s">
        <v>440</v>
      </c>
      <c r="I135" s="240" t="s">
        <v>402</v>
      </c>
      <c r="J135" s="240">
        <v>50</v>
      </c>
      <c r="K135" s="286"/>
    </row>
    <row r="136" spans="2:11" s="1" customFormat="1" ht="15" customHeight="1">
      <c r="B136" s="283"/>
      <c r="C136" s="240" t="s">
        <v>427</v>
      </c>
      <c r="D136" s="240"/>
      <c r="E136" s="240"/>
      <c r="F136" s="261" t="s">
        <v>406</v>
      </c>
      <c r="G136" s="240"/>
      <c r="H136" s="240" t="s">
        <v>440</v>
      </c>
      <c r="I136" s="240" t="s">
        <v>402</v>
      </c>
      <c r="J136" s="240">
        <v>50</v>
      </c>
      <c r="K136" s="286"/>
    </row>
    <row r="137" spans="2:11" s="1" customFormat="1" ht="15" customHeight="1">
      <c r="B137" s="283"/>
      <c r="C137" s="240" t="s">
        <v>428</v>
      </c>
      <c r="D137" s="240"/>
      <c r="E137" s="240"/>
      <c r="F137" s="261" t="s">
        <v>406</v>
      </c>
      <c r="G137" s="240"/>
      <c r="H137" s="240" t="s">
        <v>453</v>
      </c>
      <c r="I137" s="240" t="s">
        <v>402</v>
      </c>
      <c r="J137" s="240">
        <v>255</v>
      </c>
      <c r="K137" s="286"/>
    </row>
    <row r="138" spans="2:11" s="1" customFormat="1" ht="15" customHeight="1">
      <c r="B138" s="283"/>
      <c r="C138" s="240" t="s">
        <v>430</v>
      </c>
      <c r="D138" s="240"/>
      <c r="E138" s="240"/>
      <c r="F138" s="261" t="s">
        <v>400</v>
      </c>
      <c r="G138" s="240"/>
      <c r="H138" s="240" t="s">
        <v>454</v>
      </c>
      <c r="I138" s="240" t="s">
        <v>432</v>
      </c>
      <c r="J138" s="240"/>
      <c r="K138" s="286"/>
    </row>
    <row r="139" spans="2:11" s="1" customFormat="1" ht="15" customHeight="1">
      <c r="B139" s="283"/>
      <c r="C139" s="240" t="s">
        <v>433</v>
      </c>
      <c r="D139" s="240"/>
      <c r="E139" s="240"/>
      <c r="F139" s="261" t="s">
        <v>400</v>
      </c>
      <c r="G139" s="240"/>
      <c r="H139" s="240" t="s">
        <v>455</v>
      </c>
      <c r="I139" s="240" t="s">
        <v>435</v>
      </c>
      <c r="J139" s="240"/>
      <c r="K139" s="286"/>
    </row>
    <row r="140" spans="2:11" s="1" customFormat="1" ht="15" customHeight="1">
      <c r="B140" s="283"/>
      <c r="C140" s="240" t="s">
        <v>436</v>
      </c>
      <c r="D140" s="240"/>
      <c r="E140" s="240"/>
      <c r="F140" s="261" t="s">
        <v>400</v>
      </c>
      <c r="G140" s="240"/>
      <c r="H140" s="240" t="s">
        <v>436</v>
      </c>
      <c r="I140" s="240" t="s">
        <v>435</v>
      </c>
      <c r="J140" s="240"/>
      <c r="K140" s="286"/>
    </row>
    <row r="141" spans="2:11" s="1" customFormat="1" ht="15" customHeight="1">
      <c r="B141" s="283"/>
      <c r="C141" s="240" t="s">
        <v>35</v>
      </c>
      <c r="D141" s="240"/>
      <c r="E141" s="240"/>
      <c r="F141" s="261" t="s">
        <v>400</v>
      </c>
      <c r="G141" s="240"/>
      <c r="H141" s="240" t="s">
        <v>456</v>
      </c>
      <c r="I141" s="240" t="s">
        <v>435</v>
      </c>
      <c r="J141" s="240"/>
      <c r="K141" s="286"/>
    </row>
    <row r="142" spans="2:11" s="1" customFormat="1" ht="15" customHeight="1">
      <c r="B142" s="283"/>
      <c r="C142" s="240" t="s">
        <v>457</v>
      </c>
      <c r="D142" s="240"/>
      <c r="E142" s="240"/>
      <c r="F142" s="261" t="s">
        <v>400</v>
      </c>
      <c r="G142" s="240"/>
      <c r="H142" s="240" t="s">
        <v>458</v>
      </c>
      <c r="I142" s="240" t="s">
        <v>435</v>
      </c>
      <c r="J142" s="240"/>
      <c r="K142" s="286"/>
    </row>
    <row r="143" spans="2:11" s="1" customFormat="1" ht="15" customHeight="1">
      <c r="B143" s="287"/>
      <c r="C143" s="288"/>
      <c r="D143" s="288"/>
      <c r="E143" s="288"/>
      <c r="F143" s="288"/>
      <c r="G143" s="288"/>
      <c r="H143" s="288"/>
      <c r="I143" s="288"/>
      <c r="J143" s="288"/>
      <c r="K143" s="289"/>
    </row>
    <row r="144" spans="2:11" s="1" customFormat="1" ht="18.75" customHeight="1">
      <c r="B144" s="274"/>
      <c r="C144" s="274"/>
      <c r="D144" s="274"/>
      <c r="E144" s="274"/>
      <c r="F144" s="275"/>
      <c r="G144" s="274"/>
      <c r="H144" s="274"/>
      <c r="I144" s="274"/>
      <c r="J144" s="274"/>
      <c r="K144" s="274"/>
    </row>
    <row r="145" spans="2:11" s="1" customFormat="1" ht="18.75" customHeight="1"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</row>
    <row r="146" spans="2:11" s="1" customFormat="1" ht="7.5" customHeight="1">
      <c r="B146" s="248"/>
      <c r="C146" s="249"/>
      <c r="D146" s="249"/>
      <c r="E146" s="249"/>
      <c r="F146" s="249"/>
      <c r="G146" s="249"/>
      <c r="H146" s="249"/>
      <c r="I146" s="249"/>
      <c r="J146" s="249"/>
      <c r="K146" s="250"/>
    </row>
    <row r="147" spans="2:11" s="1" customFormat="1" ht="45" customHeight="1">
      <c r="B147" s="251"/>
      <c r="C147" s="369" t="s">
        <v>459</v>
      </c>
      <c r="D147" s="369"/>
      <c r="E147" s="369"/>
      <c r="F147" s="369"/>
      <c r="G147" s="369"/>
      <c r="H147" s="369"/>
      <c r="I147" s="369"/>
      <c r="J147" s="369"/>
      <c r="K147" s="252"/>
    </row>
    <row r="148" spans="2:11" s="1" customFormat="1" ht="17.25" customHeight="1">
      <c r="B148" s="251"/>
      <c r="C148" s="253" t="s">
        <v>394</v>
      </c>
      <c r="D148" s="253"/>
      <c r="E148" s="253"/>
      <c r="F148" s="253" t="s">
        <v>395</v>
      </c>
      <c r="G148" s="254"/>
      <c r="H148" s="253" t="s">
        <v>51</v>
      </c>
      <c r="I148" s="253" t="s">
        <v>54</v>
      </c>
      <c r="J148" s="253" t="s">
        <v>396</v>
      </c>
      <c r="K148" s="252"/>
    </row>
    <row r="149" spans="2:11" s="1" customFormat="1" ht="17.25" customHeight="1">
      <c r="B149" s="251"/>
      <c r="C149" s="255" t="s">
        <v>397</v>
      </c>
      <c r="D149" s="255"/>
      <c r="E149" s="255"/>
      <c r="F149" s="256" t="s">
        <v>398</v>
      </c>
      <c r="G149" s="257"/>
      <c r="H149" s="255"/>
      <c r="I149" s="255"/>
      <c r="J149" s="255" t="s">
        <v>399</v>
      </c>
      <c r="K149" s="252"/>
    </row>
    <row r="150" spans="2:11" s="1" customFormat="1" ht="5.25" customHeight="1">
      <c r="B150" s="263"/>
      <c r="C150" s="258"/>
      <c r="D150" s="258"/>
      <c r="E150" s="258"/>
      <c r="F150" s="258"/>
      <c r="G150" s="259"/>
      <c r="H150" s="258"/>
      <c r="I150" s="258"/>
      <c r="J150" s="258"/>
      <c r="K150" s="286"/>
    </row>
    <row r="151" spans="2:11" s="1" customFormat="1" ht="15" customHeight="1">
      <c r="B151" s="263"/>
      <c r="C151" s="290" t="s">
        <v>403</v>
      </c>
      <c r="D151" s="240"/>
      <c r="E151" s="240"/>
      <c r="F151" s="291" t="s">
        <v>400</v>
      </c>
      <c r="G151" s="240"/>
      <c r="H151" s="290" t="s">
        <v>440</v>
      </c>
      <c r="I151" s="290" t="s">
        <v>402</v>
      </c>
      <c r="J151" s="290">
        <v>120</v>
      </c>
      <c r="K151" s="286"/>
    </row>
    <row r="152" spans="2:11" s="1" customFormat="1" ht="15" customHeight="1">
      <c r="B152" s="263"/>
      <c r="C152" s="290" t="s">
        <v>449</v>
      </c>
      <c r="D152" s="240"/>
      <c r="E152" s="240"/>
      <c r="F152" s="291" t="s">
        <v>400</v>
      </c>
      <c r="G152" s="240"/>
      <c r="H152" s="290" t="s">
        <v>460</v>
      </c>
      <c r="I152" s="290" t="s">
        <v>402</v>
      </c>
      <c r="J152" s="290" t="s">
        <v>451</v>
      </c>
      <c r="K152" s="286"/>
    </row>
    <row r="153" spans="2:11" s="1" customFormat="1" ht="15" customHeight="1">
      <c r="B153" s="263"/>
      <c r="C153" s="290" t="s">
        <v>348</v>
      </c>
      <c r="D153" s="240"/>
      <c r="E153" s="240"/>
      <c r="F153" s="291" t="s">
        <v>400</v>
      </c>
      <c r="G153" s="240"/>
      <c r="H153" s="290" t="s">
        <v>461</v>
      </c>
      <c r="I153" s="290" t="s">
        <v>402</v>
      </c>
      <c r="J153" s="290" t="s">
        <v>451</v>
      </c>
      <c r="K153" s="286"/>
    </row>
    <row r="154" spans="2:11" s="1" customFormat="1" ht="15" customHeight="1">
      <c r="B154" s="263"/>
      <c r="C154" s="290" t="s">
        <v>405</v>
      </c>
      <c r="D154" s="240"/>
      <c r="E154" s="240"/>
      <c r="F154" s="291" t="s">
        <v>406</v>
      </c>
      <c r="G154" s="240"/>
      <c r="H154" s="290" t="s">
        <v>440</v>
      </c>
      <c r="I154" s="290" t="s">
        <v>402</v>
      </c>
      <c r="J154" s="290">
        <v>50</v>
      </c>
      <c r="K154" s="286"/>
    </row>
    <row r="155" spans="2:11" s="1" customFormat="1" ht="15" customHeight="1">
      <c r="B155" s="263"/>
      <c r="C155" s="290" t="s">
        <v>408</v>
      </c>
      <c r="D155" s="240"/>
      <c r="E155" s="240"/>
      <c r="F155" s="291" t="s">
        <v>400</v>
      </c>
      <c r="G155" s="240"/>
      <c r="H155" s="290" t="s">
        <v>440</v>
      </c>
      <c r="I155" s="290" t="s">
        <v>410</v>
      </c>
      <c r="J155" s="290"/>
      <c r="K155" s="286"/>
    </row>
    <row r="156" spans="2:11" s="1" customFormat="1" ht="15" customHeight="1">
      <c r="B156" s="263"/>
      <c r="C156" s="290" t="s">
        <v>419</v>
      </c>
      <c r="D156" s="240"/>
      <c r="E156" s="240"/>
      <c r="F156" s="291" t="s">
        <v>406</v>
      </c>
      <c r="G156" s="240"/>
      <c r="H156" s="290" t="s">
        <v>440</v>
      </c>
      <c r="I156" s="290" t="s">
        <v>402</v>
      </c>
      <c r="J156" s="290">
        <v>50</v>
      </c>
      <c r="K156" s="286"/>
    </row>
    <row r="157" spans="2:11" s="1" customFormat="1" ht="15" customHeight="1">
      <c r="B157" s="263"/>
      <c r="C157" s="290" t="s">
        <v>427</v>
      </c>
      <c r="D157" s="240"/>
      <c r="E157" s="240"/>
      <c r="F157" s="291" t="s">
        <v>406</v>
      </c>
      <c r="G157" s="240"/>
      <c r="H157" s="290" t="s">
        <v>440</v>
      </c>
      <c r="I157" s="290" t="s">
        <v>402</v>
      </c>
      <c r="J157" s="290">
        <v>50</v>
      </c>
      <c r="K157" s="286"/>
    </row>
    <row r="158" spans="2:11" s="1" customFormat="1" ht="15" customHeight="1">
      <c r="B158" s="263"/>
      <c r="C158" s="290" t="s">
        <v>425</v>
      </c>
      <c r="D158" s="240"/>
      <c r="E158" s="240"/>
      <c r="F158" s="291" t="s">
        <v>406</v>
      </c>
      <c r="G158" s="240"/>
      <c r="H158" s="290" t="s">
        <v>440</v>
      </c>
      <c r="I158" s="290" t="s">
        <v>402</v>
      </c>
      <c r="J158" s="290">
        <v>50</v>
      </c>
      <c r="K158" s="286"/>
    </row>
    <row r="159" spans="2:11" s="1" customFormat="1" ht="15" customHeight="1">
      <c r="B159" s="263"/>
      <c r="C159" s="290" t="s">
        <v>96</v>
      </c>
      <c r="D159" s="240"/>
      <c r="E159" s="240"/>
      <c r="F159" s="291" t="s">
        <v>400</v>
      </c>
      <c r="G159" s="240"/>
      <c r="H159" s="290" t="s">
        <v>462</v>
      </c>
      <c r="I159" s="290" t="s">
        <v>402</v>
      </c>
      <c r="J159" s="290" t="s">
        <v>463</v>
      </c>
      <c r="K159" s="286"/>
    </row>
    <row r="160" spans="2:11" s="1" customFormat="1" ht="15" customHeight="1">
      <c r="B160" s="263"/>
      <c r="C160" s="290" t="s">
        <v>464</v>
      </c>
      <c r="D160" s="240"/>
      <c r="E160" s="240"/>
      <c r="F160" s="291" t="s">
        <v>400</v>
      </c>
      <c r="G160" s="240"/>
      <c r="H160" s="290" t="s">
        <v>465</v>
      </c>
      <c r="I160" s="290" t="s">
        <v>435</v>
      </c>
      <c r="J160" s="290"/>
      <c r="K160" s="286"/>
    </row>
    <row r="161" spans="2:11" s="1" customFormat="1" ht="15" customHeight="1">
      <c r="B161" s="292"/>
      <c r="C161" s="272"/>
      <c r="D161" s="272"/>
      <c r="E161" s="272"/>
      <c r="F161" s="272"/>
      <c r="G161" s="272"/>
      <c r="H161" s="272"/>
      <c r="I161" s="272"/>
      <c r="J161" s="272"/>
      <c r="K161" s="293"/>
    </row>
    <row r="162" spans="2:11" s="1" customFormat="1" ht="18.75" customHeight="1">
      <c r="B162" s="274"/>
      <c r="C162" s="284"/>
      <c r="D162" s="284"/>
      <c r="E162" s="284"/>
      <c r="F162" s="294"/>
      <c r="G162" s="284"/>
      <c r="H162" s="284"/>
      <c r="I162" s="284"/>
      <c r="J162" s="284"/>
      <c r="K162" s="274"/>
    </row>
    <row r="163" spans="2:11" s="1" customFormat="1" ht="18.75" customHeight="1"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</row>
    <row r="164" spans="2:11" s="1" customFormat="1" ht="7.5" customHeight="1">
      <c r="B164" s="229"/>
      <c r="C164" s="230"/>
      <c r="D164" s="230"/>
      <c r="E164" s="230"/>
      <c r="F164" s="230"/>
      <c r="G164" s="230"/>
      <c r="H164" s="230"/>
      <c r="I164" s="230"/>
      <c r="J164" s="230"/>
      <c r="K164" s="231"/>
    </row>
    <row r="165" spans="2:11" s="1" customFormat="1" ht="45" customHeight="1">
      <c r="B165" s="232"/>
      <c r="C165" s="367" t="s">
        <v>466</v>
      </c>
      <c r="D165" s="367"/>
      <c r="E165" s="367"/>
      <c r="F165" s="367"/>
      <c r="G165" s="367"/>
      <c r="H165" s="367"/>
      <c r="I165" s="367"/>
      <c r="J165" s="367"/>
      <c r="K165" s="233"/>
    </row>
    <row r="166" spans="2:11" s="1" customFormat="1" ht="17.25" customHeight="1">
      <c r="B166" s="232"/>
      <c r="C166" s="253" t="s">
        <v>394</v>
      </c>
      <c r="D166" s="253"/>
      <c r="E166" s="253"/>
      <c r="F166" s="253" t="s">
        <v>395</v>
      </c>
      <c r="G166" s="295"/>
      <c r="H166" s="296" t="s">
        <v>51</v>
      </c>
      <c r="I166" s="296" t="s">
        <v>54</v>
      </c>
      <c r="J166" s="253" t="s">
        <v>396</v>
      </c>
      <c r="K166" s="233"/>
    </row>
    <row r="167" spans="2:11" s="1" customFormat="1" ht="17.25" customHeight="1">
      <c r="B167" s="234"/>
      <c r="C167" s="255" t="s">
        <v>397</v>
      </c>
      <c r="D167" s="255"/>
      <c r="E167" s="255"/>
      <c r="F167" s="256" t="s">
        <v>398</v>
      </c>
      <c r="G167" s="297"/>
      <c r="H167" s="298"/>
      <c r="I167" s="298"/>
      <c r="J167" s="255" t="s">
        <v>399</v>
      </c>
      <c r="K167" s="235"/>
    </row>
    <row r="168" spans="2:11" s="1" customFormat="1" ht="5.25" customHeight="1">
      <c r="B168" s="263"/>
      <c r="C168" s="258"/>
      <c r="D168" s="258"/>
      <c r="E168" s="258"/>
      <c r="F168" s="258"/>
      <c r="G168" s="259"/>
      <c r="H168" s="258"/>
      <c r="I168" s="258"/>
      <c r="J168" s="258"/>
      <c r="K168" s="286"/>
    </row>
    <row r="169" spans="2:11" s="1" customFormat="1" ht="15" customHeight="1">
      <c r="B169" s="263"/>
      <c r="C169" s="240" t="s">
        <v>403</v>
      </c>
      <c r="D169" s="240"/>
      <c r="E169" s="240"/>
      <c r="F169" s="261" t="s">
        <v>400</v>
      </c>
      <c r="G169" s="240"/>
      <c r="H169" s="240" t="s">
        <v>440</v>
      </c>
      <c r="I169" s="240" t="s">
        <v>402</v>
      </c>
      <c r="J169" s="240">
        <v>120</v>
      </c>
      <c r="K169" s="286"/>
    </row>
    <row r="170" spans="2:11" s="1" customFormat="1" ht="15" customHeight="1">
      <c r="B170" s="263"/>
      <c r="C170" s="240" t="s">
        <v>449</v>
      </c>
      <c r="D170" s="240"/>
      <c r="E170" s="240"/>
      <c r="F170" s="261" t="s">
        <v>400</v>
      </c>
      <c r="G170" s="240"/>
      <c r="H170" s="240" t="s">
        <v>450</v>
      </c>
      <c r="I170" s="240" t="s">
        <v>402</v>
      </c>
      <c r="J170" s="240" t="s">
        <v>451</v>
      </c>
      <c r="K170" s="286"/>
    </row>
    <row r="171" spans="2:11" s="1" customFormat="1" ht="15" customHeight="1">
      <c r="B171" s="263"/>
      <c r="C171" s="240" t="s">
        <v>348</v>
      </c>
      <c r="D171" s="240"/>
      <c r="E171" s="240"/>
      <c r="F171" s="261" t="s">
        <v>400</v>
      </c>
      <c r="G171" s="240"/>
      <c r="H171" s="240" t="s">
        <v>467</v>
      </c>
      <c r="I171" s="240" t="s">
        <v>402</v>
      </c>
      <c r="J171" s="240" t="s">
        <v>451</v>
      </c>
      <c r="K171" s="286"/>
    </row>
    <row r="172" spans="2:11" s="1" customFormat="1" ht="15" customHeight="1">
      <c r="B172" s="263"/>
      <c r="C172" s="240" t="s">
        <v>405</v>
      </c>
      <c r="D172" s="240"/>
      <c r="E172" s="240"/>
      <c r="F172" s="261" t="s">
        <v>406</v>
      </c>
      <c r="G172" s="240"/>
      <c r="H172" s="240" t="s">
        <v>467</v>
      </c>
      <c r="I172" s="240" t="s">
        <v>402</v>
      </c>
      <c r="J172" s="240">
        <v>50</v>
      </c>
      <c r="K172" s="286"/>
    </row>
    <row r="173" spans="2:11" s="1" customFormat="1" ht="15" customHeight="1">
      <c r="B173" s="263"/>
      <c r="C173" s="240" t="s">
        <v>408</v>
      </c>
      <c r="D173" s="240"/>
      <c r="E173" s="240"/>
      <c r="F173" s="261" t="s">
        <v>400</v>
      </c>
      <c r="G173" s="240"/>
      <c r="H173" s="240" t="s">
        <v>467</v>
      </c>
      <c r="I173" s="240" t="s">
        <v>410</v>
      </c>
      <c r="J173" s="240"/>
      <c r="K173" s="286"/>
    </row>
    <row r="174" spans="2:11" s="1" customFormat="1" ht="15" customHeight="1">
      <c r="B174" s="263"/>
      <c r="C174" s="240" t="s">
        <v>419</v>
      </c>
      <c r="D174" s="240"/>
      <c r="E174" s="240"/>
      <c r="F174" s="261" t="s">
        <v>406</v>
      </c>
      <c r="G174" s="240"/>
      <c r="H174" s="240" t="s">
        <v>467</v>
      </c>
      <c r="I174" s="240" t="s">
        <v>402</v>
      </c>
      <c r="J174" s="240">
        <v>50</v>
      </c>
      <c r="K174" s="286"/>
    </row>
    <row r="175" spans="2:11" s="1" customFormat="1" ht="15" customHeight="1">
      <c r="B175" s="263"/>
      <c r="C175" s="240" t="s">
        <v>427</v>
      </c>
      <c r="D175" s="240"/>
      <c r="E175" s="240"/>
      <c r="F175" s="261" t="s">
        <v>406</v>
      </c>
      <c r="G175" s="240"/>
      <c r="H175" s="240" t="s">
        <v>467</v>
      </c>
      <c r="I175" s="240" t="s">
        <v>402</v>
      </c>
      <c r="J175" s="240">
        <v>50</v>
      </c>
      <c r="K175" s="286"/>
    </row>
    <row r="176" spans="2:11" s="1" customFormat="1" ht="15" customHeight="1">
      <c r="B176" s="263"/>
      <c r="C176" s="240" t="s">
        <v>425</v>
      </c>
      <c r="D176" s="240"/>
      <c r="E176" s="240"/>
      <c r="F176" s="261" t="s">
        <v>406</v>
      </c>
      <c r="G176" s="240"/>
      <c r="H176" s="240" t="s">
        <v>467</v>
      </c>
      <c r="I176" s="240" t="s">
        <v>402</v>
      </c>
      <c r="J176" s="240">
        <v>50</v>
      </c>
      <c r="K176" s="286"/>
    </row>
    <row r="177" spans="2:11" s="1" customFormat="1" ht="15" customHeight="1">
      <c r="B177" s="263"/>
      <c r="C177" s="240" t="s">
        <v>108</v>
      </c>
      <c r="D177" s="240"/>
      <c r="E177" s="240"/>
      <c r="F177" s="261" t="s">
        <v>400</v>
      </c>
      <c r="G177" s="240"/>
      <c r="H177" s="240" t="s">
        <v>468</v>
      </c>
      <c r="I177" s="240" t="s">
        <v>469</v>
      </c>
      <c r="J177" s="240"/>
      <c r="K177" s="286"/>
    </row>
    <row r="178" spans="2:11" s="1" customFormat="1" ht="15" customHeight="1">
      <c r="B178" s="263"/>
      <c r="C178" s="240" t="s">
        <v>54</v>
      </c>
      <c r="D178" s="240"/>
      <c r="E178" s="240"/>
      <c r="F178" s="261" t="s">
        <v>400</v>
      </c>
      <c r="G178" s="240"/>
      <c r="H178" s="240" t="s">
        <v>470</v>
      </c>
      <c r="I178" s="240" t="s">
        <v>471</v>
      </c>
      <c r="J178" s="240">
        <v>1</v>
      </c>
      <c r="K178" s="286"/>
    </row>
    <row r="179" spans="2:11" s="1" customFormat="1" ht="15" customHeight="1">
      <c r="B179" s="263"/>
      <c r="C179" s="240" t="s">
        <v>50</v>
      </c>
      <c r="D179" s="240"/>
      <c r="E179" s="240"/>
      <c r="F179" s="261" t="s">
        <v>400</v>
      </c>
      <c r="G179" s="240"/>
      <c r="H179" s="240" t="s">
        <v>472</v>
      </c>
      <c r="I179" s="240" t="s">
        <v>402</v>
      </c>
      <c r="J179" s="240">
        <v>20</v>
      </c>
      <c r="K179" s="286"/>
    </row>
    <row r="180" spans="2:11" s="1" customFormat="1" ht="15" customHeight="1">
      <c r="B180" s="263"/>
      <c r="C180" s="240" t="s">
        <v>51</v>
      </c>
      <c r="D180" s="240"/>
      <c r="E180" s="240"/>
      <c r="F180" s="261" t="s">
        <v>400</v>
      </c>
      <c r="G180" s="240"/>
      <c r="H180" s="240" t="s">
        <v>473</v>
      </c>
      <c r="I180" s="240" t="s">
        <v>402</v>
      </c>
      <c r="J180" s="240">
        <v>255</v>
      </c>
      <c r="K180" s="286"/>
    </row>
    <row r="181" spans="2:11" s="1" customFormat="1" ht="15" customHeight="1">
      <c r="B181" s="263"/>
      <c r="C181" s="240" t="s">
        <v>109</v>
      </c>
      <c r="D181" s="240"/>
      <c r="E181" s="240"/>
      <c r="F181" s="261" t="s">
        <v>400</v>
      </c>
      <c r="G181" s="240"/>
      <c r="H181" s="240" t="s">
        <v>364</v>
      </c>
      <c r="I181" s="240" t="s">
        <v>402</v>
      </c>
      <c r="J181" s="240">
        <v>10</v>
      </c>
      <c r="K181" s="286"/>
    </row>
    <row r="182" spans="2:11" s="1" customFormat="1" ht="15" customHeight="1">
      <c r="B182" s="263"/>
      <c r="C182" s="240" t="s">
        <v>110</v>
      </c>
      <c r="D182" s="240"/>
      <c r="E182" s="240"/>
      <c r="F182" s="261" t="s">
        <v>400</v>
      </c>
      <c r="G182" s="240"/>
      <c r="H182" s="240" t="s">
        <v>474</v>
      </c>
      <c r="I182" s="240" t="s">
        <v>435</v>
      </c>
      <c r="J182" s="240"/>
      <c r="K182" s="286"/>
    </row>
    <row r="183" spans="2:11" s="1" customFormat="1" ht="15" customHeight="1">
      <c r="B183" s="263"/>
      <c r="C183" s="240" t="s">
        <v>475</v>
      </c>
      <c r="D183" s="240"/>
      <c r="E183" s="240"/>
      <c r="F183" s="261" t="s">
        <v>400</v>
      </c>
      <c r="G183" s="240"/>
      <c r="H183" s="240" t="s">
        <v>476</v>
      </c>
      <c r="I183" s="240" t="s">
        <v>435</v>
      </c>
      <c r="J183" s="240"/>
      <c r="K183" s="286"/>
    </row>
    <row r="184" spans="2:11" s="1" customFormat="1" ht="15" customHeight="1">
      <c r="B184" s="263"/>
      <c r="C184" s="240" t="s">
        <v>464</v>
      </c>
      <c r="D184" s="240"/>
      <c r="E184" s="240"/>
      <c r="F184" s="261" t="s">
        <v>400</v>
      </c>
      <c r="G184" s="240"/>
      <c r="H184" s="240" t="s">
        <v>477</v>
      </c>
      <c r="I184" s="240" t="s">
        <v>435</v>
      </c>
      <c r="J184" s="240"/>
      <c r="K184" s="286"/>
    </row>
    <row r="185" spans="2:11" s="1" customFormat="1" ht="15" customHeight="1">
      <c r="B185" s="263"/>
      <c r="C185" s="240" t="s">
        <v>112</v>
      </c>
      <c r="D185" s="240"/>
      <c r="E185" s="240"/>
      <c r="F185" s="261" t="s">
        <v>406</v>
      </c>
      <c r="G185" s="240"/>
      <c r="H185" s="240" t="s">
        <v>478</v>
      </c>
      <c r="I185" s="240" t="s">
        <v>402</v>
      </c>
      <c r="J185" s="240">
        <v>50</v>
      </c>
      <c r="K185" s="286"/>
    </row>
    <row r="186" spans="2:11" s="1" customFormat="1" ht="15" customHeight="1">
      <c r="B186" s="263"/>
      <c r="C186" s="240" t="s">
        <v>479</v>
      </c>
      <c r="D186" s="240"/>
      <c r="E186" s="240"/>
      <c r="F186" s="261" t="s">
        <v>406</v>
      </c>
      <c r="G186" s="240"/>
      <c r="H186" s="240" t="s">
        <v>480</v>
      </c>
      <c r="I186" s="240" t="s">
        <v>481</v>
      </c>
      <c r="J186" s="240"/>
      <c r="K186" s="286"/>
    </row>
    <row r="187" spans="2:11" s="1" customFormat="1" ht="15" customHeight="1">
      <c r="B187" s="263"/>
      <c r="C187" s="240" t="s">
        <v>482</v>
      </c>
      <c r="D187" s="240"/>
      <c r="E187" s="240"/>
      <c r="F187" s="261" t="s">
        <v>406</v>
      </c>
      <c r="G187" s="240"/>
      <c r="H187" s="240" t="s">
        <v>483</v>
      </c>
      <c r="I187" s="240" t="s">
        <v>481</v>
      </c>
      <c r="J187" s="240"/>
      <c r="K187" s="286"/>
    </row>
    <row r="188" spans="2:11" s="1" customFormat="1" ht="15" customHeight="1">
      <c r="B188" s="263"/>
      <c r="C188" s="240" t="s">
        <v>484</v>
      </c>
      <c r="D188" s="240"/>
      <c r="E188" s="240"/>
      <c r="F188" s="261" t="s">
        <v>406</v>
      </c>
      <c r="G188" s="240"/>
      <c r="H188" s="240" t="s">
        <v>485</v>
      </c>
      <c r="I188" s="240" t="s">
        <v>481</v>
      </c>
      <c r="J188" s="240"/>
      <c r="K188" s="286"/>
    </row>
    <row r="189" spans="2:11" s="1" customFormat="1" ht="15" customHeight="1">
      <c r="B189" s="263"/>
      <c r="C189" s="299" t="s">
        <v>486</v>
      </c>
      <c r="D189" s="240"/>
      <c r="E189" s="240"/>
      <c r="F189" s="261" t="s">
        <v>406</v>
      </c>
      <c r="G189" s="240"/>
      <c r="H189" s="240" t="s">
        <v>487</v>
      </c>
      <c r="I189" s="240" t="s">
        <v>488</v>
      </c>
      <c r="J189" s="300" t="s">
        <v>489</v>
      </c>
      <c r="K189" s="286"/>
    </row>
    <row r="190" spans="2:11" s="16" customFormat="1" ht="15" customHeight="1">
      <c r="B190" s="301"/>
      <c r="C190" s="302" t="s">
        <v>490</v>
      </c>
      <c r="D190" s="303"/>
      <c r="E190" s="303"/>
      <c r="F190" s="304" t="s">
        <v>406</v>
      </c>
      <c r="G190" s="303"/>
      <c r="H190" s="303" t="s">
        <v>491</v>
      </c>
      <c r="I190" s="303" t="s">
        <v>488</v>
      </c>
      <c r="J190" s="305" t="s">
        <v>489</v>
      </c>
      <c r="K190" s="306"/>
    </row>
    <row r="191" spans="2:11" s="1" customFormat="1" ht="15" customHeight="1">
      <c r="B191" s="263"/>
      <c r="C191" s="299" t="s">
        <v>39</v>
      </c>
      <c r="D191" s="240"/>
      <c r="E191" s="240"/>
      <c r="F191" s="261" t="s">
        <v>400</v>
      </c>
      <c r="G191" s="240"/>
      <c r="H191" s="237" t="s">
        <v>492</v>
      </c>
      <c r="I191" s="240" t="s">
        <v>493</v>
      </c>
      <c r="J191" s="240"/>
      <c r="K191" s="286"/>
    </row>
    <row r="192" spans="2:11" s="1" customFormat="1" ht="15" customHeight="1">
      <c r="B192" s="263"/>
      <c r="C192" s="299" t="s">
        <v>494</v>
      </c>
      <c r="D192" s="240"/>
      <c r="E192" s="240"/>
      <c r="F192" s="261" t="s">
        <v>400</v>
      </c>
      <c r="G192" s="240"/>
      <c r="H192" s="240" t="s">
        <v>495</v>
      </c>
      <c r="I192" s="240" t="s">
        <v>435</v>
      </c>
      <c r="J192" s="240"/>
      <c r="K192" s="286"/>
    </row>
    <row r="193" spans="2:11" s="1" customFormat="1" ht="15" customHeight="1">
      <c r="B193" s="263"/>
      <c r="C193" s="299" t="s">
        <v>496</v>
      </c>
      <c r="D193" s="240"/>
      <c r="E193" s="240"/>
      <c r="F193" s="261" t="s">
        <v>400</v>
      </c>
      <c r="G193" s="240"/>
      <c r="H193" s="240" t="s">
        <v>497</v>
      </c>
      <c r="I193" s="240" t="s">
        <v>435</v>
      </c>
      <c r="J193" s="240"/>
      <c r="K193" s="286"/>
    </row>
    <row r="194" spans="2:11" s="1" customFormat="1" ht="15" customHeight="1">
      <c r="B194" s="263"/>
      <c r="C194" s="299" t="s">
        <v>498</v>
      </c>
      <c r="D194" s="240"/>
      <c r="E194" s="240"/>
      <c r="F194" s="261" t="s">
        <v>406</v>
      </c>
      <c r="G194" s="240"/>
      <c r="H194" s="240" t="s">
        <v>499</v>
      </c>
      <c r="I194" s="240" t="s">
        <v>435</v>
      </c>
      <c r="J194" s="240"/>
      <c r="K194" s="286"/>
    </row>
    <row r="195" spans="2:11" s="1" customFormat="1" ht="15" customHeight="1">
      <c r="B195" s="292"/>
      <c r="C195" s="307"/>
      <c r="D195" s="272"/>
      <c r="E195" s="272"/>
      <c r="F195" s="272"/>
      <c r="G195" s="272"/>
      <c r="H195" s="272"/>
      <c r="I195" s="272"/>
      <c r="J195" s="272"/>
      <c r="K195" s="293"/>
    </row>
    <row r="196" spans="2:11" s="1" customFormat="1" ht="18.75" customHeight="1">
      <c r="B196" s="274"/>
      <c r="C196" s="284"/>
      <c r="D196" s="284"/>
      <c r="E196" s="284"/>
      <c r="F196" s="294"/>
      <c r="G196" s="284"/>
      <c r="H196" s="284"/>
      <c r="I196" s="284"/>
      <c r="J196" s="284"/>
      <c r="K196" s="274"/>
    </row>
    <row r="197" spans="2:11" s="1" customFormat="1" ht="18.75" customHeight="1">
      <c r="B197" s="274"/>
      <c r="C197" s="284"/>
      <c r="D197" s="284"/>
      <c r="E197" s="284"/>
      <c r="F197" s="294"/>
      <c r="G197" s="284"/>
      <c r="H197" s="284"/>
      <c r="I197" s="284"/>
      <c r="J197" s="284"/>
      <c r="K197" s="274"/>
    </row>
    <row r="198" spans="2:11" s="1" customFormat="1" ht="18.75" customHeight="1"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</row>
    <row r="199" spans="2:11" s="1" customFormat="1" ht="13.5">
      <c r="B199" s="229"/>
      <c r="C199" s="230"/>
      <c r="D199" s="230"/>
      <c r="E199" s="230"/>
      <c r="F199" s="230"/>
      <c r="G199" s="230"/>
      <c r="H199" s="230"/>
      <c r="I199" s="230"/>
      <c r="J199" s="230"/>
      <c r="K199" s="231"/>
    </row>
    <row r="200" spans="2:11" s="1" customFormat="1" ht="21">
      <c r="B200" s="232"/>
      <c r="C200" s="367" t="s">
        <v>500</v>
      </c>
      <c r="D200" s="367"/>
      <c r="E200" s="367"/>
      <c r="F200" s="367"/>
      <c r="G200" s="367"/>
      <c r="H200" s="367"/>
      <c r="I200" s="367"/>
      <c r="J200" s="367"/>
      <c r="K200" s="233"/>
    </row>
    <row r="201" spans="2:11" s="1" customFormat="1" ht="25.5" customHeight="1">
      <c r="B201" s="232"/>
      <c r="C201" s="308" t="s">
        <v>501</v>
      </c>
      <c r="D201" s="308"/>
      <c r="E201" s="308"/>
      <c r="F201" s="308" t="s">
        <v>502</v>
      </c>
      <c r="G201" s="309"/>
      <c r="H201" s="370" t="s">
        <v>503</v>
      </c>
      <c r="I201" s="370"/>
      <c r="J201" s="370"/>
      <c r="K201" s="233"/>
    </row>
    <row r="202" spans="2:11" s="1" customFormat="1" ht="5.25" customHeight="1">
      <c r="B202" s="263"/>
      <c r="C202" s="258"/>
      <c r="D202" s="258"/>
      <c r="E202" s="258"/>
      <c r="F202" s="258"/>
      <c r="G202" s="284"/>
      <c r="H202" s="258"/>
      <c r="I202" s="258"/>
      <c r="J202" s="258"/>
      <c r="K202" s="286"/>
    </row>
    <row r="203" spans="2:11" s="1" customFormat="1" ht="15" customHeight="1">
      <c r="B203" s="263"/>
      <c r="C203" s="240" t="s">
        <v>493</v>
      </c>
      <c r="D203" s="240"/>
      <c r="E203" s="240"/>
      <c r="F203" s="261" t="s">
        <v>40</v>
      </c>
      <c r="G203" s="240"/>
      <c r="H203" s="371" t="s">
        <v>504</v>
      </c>
      <c r="I203" s="371"/>
      <c r="J203" s="371"/>
      <c r="K203" s="286"/>
    </row>
    <row r="204" spans="2:11" s="1" customFormat="1" ht="15" customHeight="1">
      <c r="B204" s="263"/>
      <c r="C204" s="240"/>
      <c r="D204" s="240"/>
      <c r="E204" s="240"/>
      <c r="F204" s="261" t="s">
        <v>41</v>
      </c>
      <c r="G204" s="240"/>
      <c r="H204" s="371" t="s">
        <v>505</v>
      </c>
      <c r="I204" s="371"/>
      <c r="J204" s="371"/>
      <c r="K204" s="286"/>
    </row>
    <row r="205" spans="2:11" s="1" customFormat="1" ht="15" customHeight="1">
      <c r="B205" s="263"/>
      <c r="C205" s="240"/>
      <c r="D205" s="240"/>
      <c r="E205" s="240"/>
      <c r="F205" s="261" t="s">
        <v>44</v>
      </c>
      <c r="G205" s="240"/>
      <c r="H205" s="371" t="s">
        <v>506</v>
      </c>
      <c r="I205" s="371"/>
      <c r="J205" s="371"/>
      <c r="K205" s="286"/>
    </row>
    <row r="206" spans="2:11" s="1" customFormat="1" ht="15" customHeight="1">
      <c r="B206" s="263"/>
      <c r="C206" s="240"/>
      <c r="D206" s="240"/>
      <c r="E206" s="240"/>
      <c r="F206" s="261" t="s">
        <v>42</v>
      </c>
      <c r="G206" s="240"/>
      <c r="H206" s="371" t="s">
        <v>507</v>
      </c>
      <c r="I206" s="371"/>
      <c r="J206" s="371"/>
      <c r="K206" s="286"/>
    </row>
    <row r="207" spans="2:11" s="1" customFormat="1" ht="15" customHeight="1">
      <c r="B207" s="263"/>
      <c r="C207" s="240"/>
      <c r="D207" s="240"/>
      <c r="E207" s="240"/>
      <c r="F207" s="261" t="s">
        <v>43</v>
      </c>
      <c r="G207" s="240"/>
      <c r="H207" s="371" t="s">
        <v>508</v>
      </c>
      <c r="I207" s="371"/>
      <c r="J207" s="371"/>
      <c r="K207" s="286"/>
    </row>
    <row r="208" spans="2:11" s="1" customFormat="1" ht="15" customHeight="1">
      <c r="B208" s="263"/>
      <c r="C208" s="240"/>
      <c r="D208" s="240"/>
      <c r="E208" s="240"/>
      <c r="F208" s="261"/>
      <c r="G208" s="240"/>
      <c r="H208" s="240"/>
      <c r="I208" s="240"/>
      <c r="J208" s="240"/>
      <c r="K208" s="286"/>
    </row>
    <row r="209" spans="2:11" s="1" customFormat="1" ht="15" customHeight="1">
      <c r="B209" s="263"/>
      <c r="C209" s="240" t="s">
        <v>447</v>
      </c>
      <c r="D209" s="240"/>
      <c r="E209" s="240"/>
      <c r="F209" s="261" t="s">
        <v>76</v>
      </c>
      <c r="G209" s="240"/>
      <c r="H209" s="371" t="s">
        <v>509</v>
      </c>
      <c r="I209" s="371"/>
      <c r="J209" s="371"/>
      <c r="K209" s="286"/>
    </row>
    <row r="210" spans="2:11" s="1" customFormat="1" ht="15" customHeight="1">
      <c r="B210" s="263"/>
      <c r="C210" s="240"/>
      <c r="D210" s="240"/>
      <c r="E210" s="240"/>
      <c r="F210" s="261" t="s">
        <v>342</v>
      </c>
      <c r="G210" s="240"/>
      <c r="H210" s="371" t="s">
        <v>343</v>
      </c>
      <c r="I210" s="371"/>
      <c r="J210" s="371"/>
      <c r="K210" s="286"/>
    </row>
    <row r="211" spans="2:11" s="1" customFormat="1" ht="15" customHeight="1">
      <c r="B211" s="263"/>
      <c r="C211" s="240"/>
      <c r="D211" s="240"/>
      <c r="E211" s="240"/>
      <c r="F211" s="261" t="s">
        <v>340</v>
      </c>
      <c r="G211" s="240"/>
      <c r="H211" s="371" t="s">
        <v>510</v>
      </c>
      <c r="I211" s="371"/>
      <c r="J211" s="371"/>
      <c r="K211" s="286"/>
    </row>
    <row r="212" spans="2:11" s="1" customFormat="1" ht="15" customHeight="1">
      <c r="B212" s="310"/>
      <c r="C212" s="240"/>
      <c r="D212" s="240"/>
      <c r="E212" s="240"/>
      <c r="F212" s="261" t="s">
        <v>344</v>
      </c>
      <c r="G212" s="299"/>
      <c r="H212" s="372" t="s">
        <v>345</v>
      </c>
      <c r="I212" s="372"/>
      <c r="J212" s="372"/>
      <c r="K212" s="311"/>
    </row>
    <row r="213" spans="2:11" s="1" customFormat="1" ht="15" customHeight="1">
      <c r="B213" s="310"/>
      <c r="C213" s="240"/>
      <c r="D213" s="240"/>
      <c r="E213" s="240"/>
      <c r="F213" s="261" t="s">
        <v>346</v>
      </c>
      <c r="G213" s="299"/>
      <c r="H213" s="372" t="s">
        <v>511</v>
      </c>
      <c r="I213" s="372"/>
      <c r="J213" s="372"/>
      <c r="K213" s="311"/>
    </row>
    <row r="214" spans="2:11" s="1" customFormat="1" ht="15" customHeight="1">
      <c r="B214" s="310"/>
      <c r="C214" s="240"/>
      <c r="D214" s="240"/>
      <c r="E214" s="240"/>
      <c r="F214" s="261"/>
      <c r="G214" s="299"/>
      <c r="H214" s="290"/>
      <c r="I214" s="290"/>
      <c r="J214" s="290"/>
      <c r="K214" s="311"/>
    </row>
    <row r="215" spans="2:11" s="1" customFormat="1" ht="15" customHeight="1">
      <c r="B215" s="310"/>
      <c r="C215" s="240" t="s">
        <v>471</v>
      </c>
      <c r="D215" s="240"/>
      <c r="E215" s="240"/>
      <c r="F215" s="261">
        <v>1</v>
      </c>
      <c r="G215" s="299"/>
      <c r="H215" s="372" t="s">
        <v>512</v>
      </c>
      <c r="I215" s="372"/>
      <c r="J215" s="372"/>
      <c r="K215" s="311"/>
    </row>
    <row r="216" spans="2:11" s="1" customFormat="1" ht="15" customHeight="1">
      <c r="B216" s="310"/>
      <c r="C216" s="240"/>
      <c r="D216" s="240"/>
      <c r="E216" s="240"/>
      <c r="F216" s="261">
        <v>2</v>
      </c>
      <c r="G216" s="299"/>
      <c r="H216" s="372" t="s">
        <v>513</v>
      </c>
      <c r="I216" s="372"/>
      <c r="J216" s="372"/>
      <c r="K216" s="311"/>
    </row>
    <row r="217" spans="2:11" s="1" customFormat="1" ht="15" customHeight="1">
      <c r="B217" s="310"/>
      <c r="C217" s="240"/>
      <c r="D217" s="240"/>
      <c r="E217" s="240"/>
      <c r="F217" s="261">
        <v>3</v>
      </c>
      <c r="G217" s="299"/>
      <c r="H217" s="372" t="s">
        <v>514</v>
      </c>
      <c r="I217" s="372"/>
      <c r="J217" s="372"/>
      <c r="K217" s="311"/>
    </row>
    <row r="218" spans="2:11" s="1" customFormat="1" ht="15" customHeight="1">
      <c r="B218" s="310"/>
      <c r="C218" s="240"/>
      <c r="D218" s="240"/>
      <c r="E218" s="240"/>
      <c r="F218" s="261">
        <v>4</v>
      </c>
      <c r="G218" s="299"/>
      <c r="H218" s="372" t="s">
        <v>515</v>
      </c>
      <c r="I218" s="372"/>
      <c r="J218" s="372"/>
      <c r="K218" s="311"/>
    </row>
    <row r="219" spans="2:11" s="1" customFormat="1" ht="12.75" customHeight="1">
      <c r="B219" s="312"/>
      <c r="C219" s="313"/>
      <c r="D219" s="313"/>
      <c r="E219" s="313"/>
      <c r="F219" s="313"/>
      <c r="G219" s="313"/>
      <c r="H219" s="313"/>
      <c r="I219" s="313"/>
      <c r="J219" s="313"/>
      <c r="K219" s="31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Rekapitulace stavby</vt:lpstr>
      <vt:lpstr>SO 01 - MK Filipka</vt:lpstr>
      <vt:lpstr>SO 02 - MK Adolf</vt:lpstr>
      <vt:lpstr>SO 03 - MK u starosty točna</vt:lpstr>
      <vt:lpstr>SO 04 - Oprava MK od chat...</vt:lpstr>
      <vt:lpstr>SO 05 - MK 3. Svytý Izido...</vt:lpstr>
      <vt:lpstr>Pokyny pro vyplnění</vt:lpstr>
      <vt:lpstr>'Pokyny pro vyplnění'!Print_Area</vt:lpstr>
      <vt:lpstr>'Rekapitulace stavby'!Print_Area</vt:lpstr>
      <vt:lpstr>'SO 01 - MK Filipka'!Print_Area</vt:lpstr>
      <vt:lpstr>'SO 02 - MK Adolf'!Print_Area</vt:lpstr>
      <vt:lpstr>'SO 03 - MK u starosty točna'!Print_Area</vt:lpstr>
      <vt:lpstr>'SO 04 - Oprava MK od chat...'!Print_Area</vt:lpstr>
      <vt:lpstr>'SO 05 - MK 3. Svytý Izido...'!Print_Area</vt:lpstr>
      <vt:lpstr>'Rekapitulace stavby'!Print_Titles</vt:lpstr>
      <vt:lpstr>'SO 01 - MK Filipka'!Print_Titles</vt:lpstr>
      <vt:lpstr>'SO 02 - MK Adolf'!Print_Titles</vt:lpstr>
      <vt:lpstr>'SO 03 - MK u starosty točna'!Print_Titles</vt:lpstr>
      <vt:lpstr>'SO 04 - Oprava MK od chat...'!Print_Titles</vt:lpstr>
      <vt:lpstr>'SO 05 - MK 3. Svytý Izido...'!Print_Titles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Wiesner</dc:creator>
  <cp:lastModifiedBy>Radim Wiesner</cp:lastModifiedBy>
  <dcterms:created xsi:type="dcterms:W3CDTF">2025-08-01T10:48:46Z</dcterms:created>
  <dcterms:modified xsi:type="dcterms:W3CDTF">2025-08-01T11:03:16Z</dcterms:modified>
</cp:coreProperties>
</file>