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\\tsclient\C\dokumenty\dokumenty\word\2026\OBEC HRÁDEK\"/>
    </mc:Choice>
  </mc:AlternateContent>
  <bookViews>
    <workbookView xWindow="0" yWindow="0" windowWidth="0" windowHeight="0"/>
  </bookViews>
  <sheets>
    <sheet name="Rekapitulace stavby" sheetId="1" r:id="rId1"/>
    <sheet name="SO 01 - MK Martynek - vět..." sheetId="2" r:id="rId2"/>
    <sheet name="SO 02 - MK Martynek - spo..." sheetId="3" r:id="rId3"/>
    <sheet name="SO 03 - MK SAMCE" sheetId="4" r:id="rId4"/>
    <sheet name="SO 04 - MK za pilou" sheetId="5" r:id="rId5"/>
    <sheet name="SO 05 - MK na křivou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'SO 01 - MK Martynek - vět...'!$C$86:$K$124</definedName>
    <definedName name="_xlnm.Print_Area" localSheetId="1">'SO 01 - MK Martynek - vět...'!$C$4:$J$39,'SO 01 - MK Martynek - vět...'!$C$45:$J$68,'SO 01 - MK Martynek - vět...'!$C$74:$K$124</definedName>
    <definedName name="_xlnm.Print_Titles" localSheetId="1">'SO 01 - MK Martynek - vět...'!$86:$86</definedName>
    <definedName name="_xlnm._FilterDatabase" localSheetId="2" hidden="1">'SO 02 - MK Martynek - spo...'!$C$86:$K$132</definedName>
    <definedName name="_xlnm.Print_Area" localSheetId="2">'SO 02 - MK Martynek - spo...'!$C$4:$J$39,'SO 02 - MK Martynek - spo...'!$C$45:$J$68,'SO 02 - MK Martynek - spo...'!$C$74:$K$132</definedName>
    <definedName name="_xlnm.Print_Titles" localSheetId="2">'SO 02 - MK Martynek - spo...'!$86:$86</definedName>
    <definedName name="_xlnm._FilterDatabase" localSheetId="3" hidden="1">'SO 03 - MK SAMCE'!$C$86:$K$124</definedName>
    <definedName name="_xlnm.Print_Area" localSheetId="3">'SO 03 - MK SAMCE'!$C$4:$J$39,'SO 03 - MK SAMCE'!$C$45:$J$68,'SO 03 - MK SAMCE'!$C$74:$K$124</definedName>
    <definedName name="_xlnm.Print_Titles" localSheetId="3">'SO 03 - MK SAMCE'!$86:$86</definedName>
    <definedName name="_xlnm._FilterDatabase" localSheetId="4" hidden="1">'SO 04 - MK za pilou'!$C$86:$K$130</definedName>
    <definedName name="_xlnm.Print_Area" localSheetId="4">'SO 04 - MK za pilou'!$C$4:$J$39,'SO 04 - MK za pilou'!$C$45:$J$68,'SO 04 - MK za pilou'!$C$74:$K$130</definedName>
    <definedName name="_xlnm.Print_Titles" localSheetId="4">'SO 04 - MK za pilou'!$86:$86</definedName>
    <definedName name="_xlnm._FilterDatabase" localSheetId="5" hidden="1">'SO 05 - MK na křivou'!$C$85:$K$111</definedName>
    <definedName name="_xlnm.Print_Area" localSheetId="5">'SO 05 - MK na křivou'!$C$4:$J$39,'SO 05 - MK na křivou'!$C$45:$J$67,'SO 05 - MK na křivou'!$C$73:$K$111</definedName>
    <definedName name="_xlnm.Print_Titles" localSheetId="5">'SO 05 - MK na křivou'!$85:$85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10"/>
  <c r="BH110"/>
  <c r="BG110"/>
  <c r="BF110"/>
  <c r="T110"/>
  <c r="T109"/>
  <c r="T108"/>
  <c r="R110"/>
  <c r="R109"/>
  <c r="R108"/>
  <c r="P110"/>
  <c r="P109"/>
  <c r="P108"/>
  <c r="BI106"/>
  <c r="BH106"/>
  <c r="BG106"/>
  <c r="BF106"/>
  <c r="T106"/>
  <c r="T105"/>
  <c r="R106"/>
  <c r="R105"/>
  <c r="P106"/>
  <c r="P105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T92"/>
  <c r="R93"/>
  <c r="R92"/>
  <c r="P93"/>
  <c r="P92"/>
  <c r="BI91"/>
  <c r="BH91"/>
  <c r="BG91"/>
  <c r="BF91"/>
  <c r="T91"/>
  <c r="R91"/>
  <c r="P91"/>
  <c r="BI89"/>
  <c r="BH89"/>
  <c r="BG89"/>
  <c r="BF89"/>
  <c r="T89"/>
  <c r="R89"/>
  <c r="P89"/>
  <c r="F82"/>
  <c r="F80"/>
  <c r="E78"/>
  <c r="F54"/>
  <c r="F52"/>
  <c r="E50"/>
  <c r="J24"/>
  <c r="E24"/>
  <c r="J55"/>
  <c r="J23"/>
  <c r="J21"/>
  <c r="E21"/>
  <c r="J54"/>
  <c r="J20"/>
  <c r="J18"/>
  <c r="E18"/>
  <c r="F83"/>
  <c r="J17"/>
  <c r="J12"/>
  <c r="J80"/>
  <c r="E7"/>
  <c r="E48"/>
  <c i="5" r="J37"/>
  <c r="J36"/>
  <c i="1" r="AY58"/>
  <c i="5" r="J35"/>
  <c i="1" r="AX58"/>
  <c i="5" r="BI129"/>
  <c r="BH129"/>
  <c r="BG129"/>
  <c r="BF129"/>
  <c r="T129"/>
  <c r="T128"/>
  <c r="T127"/>
  <c r="R129"/>
  <c r="R128"/>
  <c r="R127"/>
  <c r="P129"/>
  <c r="P128"/>
  <c r="P127"/>
  <c r="BI125"/>
  <c r="BH125"/>
  <c r="BG125"/>
  <c r="BF125"/>
  <c r="T125"/>
  <c r="T124"/>
  <c r="R125"/>
  <c r="R124"/>
  <c r="P125"/>
  <c r="P124"/>
  <c r="BI122"/>
  <c r="BH122"/>
  <c r="BG122"/>
  <c r="BF122"/>
  <c r="T122"/>
  <c r="R122"/>
  <c r="P122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F83"/>
  <c r="F81"/>
  <c r="E79"/>
  <c r="F54"/>
  <c r="F52"/>
  <c r="E50"/>
  <c r="J24"/>
  <c r="E24"/>
  <c r="J55"/>
  <c r="J23"/>
  <c r="J21"/>
  <c r="E21"/>
  <c r="J83"/>
  <c r="J20"/>
  <c r="J18"/>
  <c r="E18"/>
  <c r="F84"/>
  <c r="J17"/>
  <c r="J12"/>
  <c r="J81"/>
  <c r="E7"/>
  <c r="E77"/>
  <c i="4" r="J37"/>
  <c r="J36"/>
  <c i="1" r="AY57"/>
  <c i="4" r="J35"/>
  <c i="1" r="AX57"/>
  <c i="4" r="BI123"/>
  <c r="BH123"/>
  <c r="BG123"/>
  <c r="BF123"/>
  <c r="T123"/>
  <c r="T122"/>
  <c r="T121"/>
  <c r="R123"/>
  <c r="R122"/>
  <c r="R121"/>
  <c r="P123"/>
  <c r="P122"/>
  <c r="P121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0"/>
  <c r="BH90"/>
  <c r="BG90"/>
  <c r="BF90"/>
  <c r="T90"/>
  <c r="T89"/>
  <c r="R90"/>
  <c r="R89"/>
  <c r="P90"/>
  <c r="P89"/>
  <c r="F83"/>
  <c r="F81"/>
  <c r="E79"/>
  <c r="F54"/>
  <c r="F52"/>
  <c r="E50"/>
  <c r="J24"/>
  <c r="E24"/>
  <c r="J84"/>
  <c r="J23"/>
  <c r="J21"/>
  <c r="E21"/>
  <c r="J54"/>
  <c r="J20"/>
  <c r="J18"/>
  <c r="E18"/>
  <c r="F84"/>
  <c r="J17"/>
  <c r="J12"/>
  <c r="J52"/>
  <c r="E7"/>
  <c r="E77"/>
  <c i="3" r="J37"/>
  <c r="J36"/>
  <c i="1" r="AY56"/>
  <c i="3" r="J35"/>
  <c i="1" r="AX56"/>
  <c i="3" r="BI131"/>
  <c r="BH131"/>
  <c r="BG131"/>
  <c r="BF131"/>
  <c r="T131"/>
  <c r="T130"/>
  <c r="T129"/>
  <c r="R131"/>
  <c r="R130"/>
  <c r="R129"/>
  <c r="P131"/>
  <c r="P130"/>
  <c r="P129"/>
  <c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F83"/>
  <c r="F81"/>
  <c r="E79"/>
  <c r="F54"/>
  <c r="F52"/>
  <c r="E50"/>
  <c r="J24"/>
  <c r="E24"/>
  <c r="J84"/>
  <c r="J23"/>
  <c r="J21"/>
  <c r="E21"/>
  <c r="J83"/>
  <c r="J20"/>
  <c r="J18"/>
  <c r="E18"/>
  <c r="F55"/>
  <c r="J17"/>
  <c r="J12"/>
  <c r="J81"/>
  <c r="E7"/>
  <c r="E77"/>
  <c i="2" r="J37"/>
  <c r="J36"/>
  <c i="1" r="AY55"/>
  <c i="2" r="J35"/>
  <c i="1" r="AX55"/>
  <c i="2" r="BI123"/>
  <c r="BH123"/>
  <c r="BG123"/>
  <c r="BF123"/>
  <c r="T123"/>
  <c r="T122"/>
  <c r="T121"/>
  <c r="R123"/>
  <c r="R122"/>
  <c r="R121"/>
  <c r="P123"/>
  <c r="P122"/>
  <c r="P121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0"/>
  <c r="BH90"/>
  <c r="BG90"/>
  <c r="BF90"/>
  <c r="T90"/>
  <c r="T89"/>
  <c r="R90"/>
  <c r="R89"/>
  <c r="P90"/>
  <c r="P89"/>
  <c r="F83"/>
  <c r="F81"/>
  <c r="E79"/>
  <c r="F54"/>
  <c r="F52"/>
  <c r="E50"/>
  <c r="J24"/>
  <c r="E24"/>
  <c r="J55"/>
  <c r="J23"/>
  <c r="J21"/>
  <c r="E21"/>
  <c r="J83"/>
  <c r="J20"/>
  <c r="J18"/>
  <c r="E18"/>
  <c r="F55"/>
  <c r="J17"/>
  <c r="J12"/>
  <c r="J81"/>
  <c r="E7"/>
  <c r="E77"/>
  <c i="1" r="L50"/>
  <c r="AM50"/>
  <c r="AM49"/>
  <c r="L49"/>
  <c r="AM47"/>
  <c r="L47"/>
  <c r="L45"/>
  <c r="L44"/>
  <c i="4" r="BK95"/>
  <c i="3" r="J110"/>
  <c i="5" r="BK129"/>
  <c r="J129"/>
  <c i="4" r="J113"/>
  <c i="3" r="J127"/>
  <c i="2" r="BK123"/>
  <c i="5" r="J122"/>
  <c i="3" r="BK117"/>
  <c i="2" r="J123"/>
  <c r="BK97"/>
  <c i="5" r="J117"/>
  <c i="2" r="BK113"/>
  <c i="5" r="J101"/>
  <c i="3" r="BK112"/>
  <c r="J112"/>
  <c i="6" r="BK98"/>
  <c i="5" r="BK115"/>
  <c i="3" r="BK124"/>
  <c r="BK99"/>
  <c i="6" r="BK110"/>
  <c i="5" r="BK105"/>
  <c r="BK90"/>
  <c i="3" r="BK131"/>
  <c r="J97"/>
  <c i="2" r="J102"/>
  <c i="5" r="BK125"/>
  <c i="3" r="BK122"/>
  <c i="6" r="J110"/>
  <c i="3" r="J131"/>
  <c i="2" r="BK99"/>
  <c i="5" r="J112"/>
  <c i="4" r="J104"/>
  <c i="5" r="J108"/>
  <c i="4" r="BK109"/>
  <c i="6" r="BK96"/>
  <c i="5" r="BK92"/>
  <c i="4" r="BK93"/>
  <c i="3" r="BK101"/>
  <c i="2" r="J97"/>
  <c i="5" r="BK108"/>
  <c i="4" r="BK116"/>
  <c i="3" r="J117"/>
  <c i="2" r="BK119"/>
  <c r="BK93"/>
  <c i="6" r="J96"/>
  <c i="4" r="J102"/>
  <c i="3" r="J115"/>
  <c i="2" r="BK95"/>
  <c i="6" r="J100"/>
  <c i="4" r="BK102"/>
  <c i="2" r="J119"/>
  <c i="1" r="AS54"/>
  <c i="5" r="BK97"/>
  <c i="2" r="BK106"/>
  <c i="5" r="BK117"/>
  <c i="4" r="J90"/>
  <c i="3" r="BK110"/>
  <c i="6" r="J91"/>
  <c i="5" r="BK99"/>
  <c i="4" r="BK99"/>
  <c i="2" r="J109"/>
  <c r="J104"/>
  <c i="5" r="BK119"/>
  <c i="4" r="J123"/>
  <c r="BK97"/>
  <c r="J95"/>
  <c i="3" r="J101"/>
  <c r="J94"/>
  <c i="2" r="BK111"/>
  <c i="5" r="J103"/>
  <c i="4" r="J99"/>
  <c i="2" r="J113"/>
  <c i="6" r="BK91"/>
  <c i="4" r="BK104"/>
  <c i="2" r="J116"/>
  <c i="6" r="BK106"/>
  <c i="5" r="J105"/>
  <c i="3" r="J105"/>
  <c i="4" r="J119"/>
  <c i="3" r="J124"/>
  <c r="BK97"/>
  <c i="5" r="J125"/>
  <c i="4" r="J106"/>
  <c i="3" r="J103"/>
  <c i="2" r="J95"/>
  <c i="5" r="J97"/>
  <c r="J94"/>
  <c i="3" r="BK119"/>
  <c r="J92"/>
  <c i="2" r="BK90"/>
  <c i="6" r="BK100"/>
  <c i="4" r="BK106"/>
  <c i="3" r="BK108"/>
  <c r="BK92"/>
  <c i="6" r="BK103"/>
  <c i="5" r="BK103"/>
  <c i="3" r="J119"/>
  <c i="2" r="BK104"/>
  <c i="5" r="BK122"/>
  <c r="BK101"/>
  <c i="2" r="J90"/>
  <c i="5" r="BK94"/>
  <c i="4" r="BK111"/>
  <c i="6" r="J93"/>
  <c i="5" r="J119"/>
  <c r="J99"/>
  <c i="3" r="BK103"/>
  <c i="2" r="BK102"/>
  <c i="6" r="BK93"/>
  <c i="4" r="J116"/>
  <c i="2" r="J99"/>
  <c i="5" r="J92"/>
  <c i="3" r="BK127"/>
  <c r="J122"/>
  <c r="BK94"/>
  <c i="6" r="J89"/>
  <c i="4" r="J111"/>
  <c i="3" r="BK105"/>
  <c r="J90"/>
  <c i="2" r="J106"/>
  <c i="6" r="BK89"/>
  <c i="5" r="BK112"/>
  <c i="4" r="J109"/>
  <c r="BK113"/>
  <c r="J93"/>
  <c i="3" r="J99"/>
  <c r="BK90"/>
  <c i="2" r="BK109"/>
  <c i="6" r="J103"/>
  <c i="4" r="J97"/>
  <c i="2" r="J93"/>
  <c i="5" r="J90"/>
  <c i="2" r="J111"/>
  <c i="5" r="BK110"/>
  <c i="6" r="J98"/>
  <c i="3" r="BK115"/>
  <c i="6" r="J106"/>
  <c i="5" r="J110"/>
  <c i="3" r="J108"/>
  <c i="5" r="J115"/>
  <c i="4" r="BK119"/>
  <c r="BK123"/>
  <c r="BK90"/>
  <c i="2" r="BK116"/>
  <c l="1" r="T92"/>
  <c r="BK108"/>
  <c r="J108"/>
  <c r="J64"/>
  <c i="3" r="BK96"/>
  <c r="J96"/>
  <c r="J62"/>
  <c i="4" r="P101"/>
  <c r="T108"/>
  <c r="BK92"/>
  <c r="J92"/>
  <c r="J62"/>
  <c r="P108"/>
  <c i="5" r="P89"/>
  <c r="T89"/>
  <c r="P107"/>
  <c r="T107"/>
  <c i="6" r="T95"/>
  <c i="2" r="BK92"/>
  <c r="J92"/>
  <c r="J62"/>
  <c r="R101"/>
  <c r="T108"/>
  <c i="3" r="BK89"/>
  <c r="T96"/>
  <c r="R114"/>
  <c i="4" r="T92"/>
  <c r="T88"/>
  <c r="T87"/>
  <c r="T101"/>
  <c i="5" r="P96"/>
  <c r="R114"/>
  <c i="6" r="BK88"/>
  <c r="J88"/>
  <c r="J61"/>
  <c r="P95"/>
  <c i="2" r="R92"/>
  <c i="3" r="T89"/>
  <c r="T107"/>
  <c i="2" r="BK101"/>
  <c r="J101"/>
  <c r="J63"/>
  <c i="3" r="P96"/>
  <c r="BK114"/>
  <c r="J114"/>
  <c r="J64"/>
  <c i="4" r="R92"/>
  <c i="5" r="R96"/>
  <c r="P114"/>
  <c i="2" r="R108"/>
  <c i="3" r="R96"/>
  <c r="R107"/>
  <c i="4" r="P92"/>
  <c r="P88"/>
  <c r="P87"/>
  <c i="1" r="AU57"/>
  <c i="4" r="BK108"/>
  <c r="J108"/>
  <c r="J64"/>
  <c i="5" r="BK89"/>
  <c r="J89"/>
  <c r="J61"/>
  <c r="R89"/>
  <c r="BK107"/>
  <c r="J107"/>
  <c r="J63"/>
  <c r="T114"/>
  <c i="6" r="R88"/>
  <c r="R95"/>
  <c i="2" r="P92"/>
  <c r="T101"/>
  <c i="3" r="R89"/>
  <c r="R88"/>
  <c r="R87"/>
  <c r="BK107"/>
  <c r="J107"/>
  <c r="J63"/>
  <c r="P114"/>
  <c i="4" r="BK101"/>
  <c r="J101"/>
  <c r="J63"/>
  <c r="R108"/>
  <c i="5" r="T96"/>
  <c r="BK114"/>
  <c r="J114"/>
  <c r="J64"/>
  <c i="6" r="P88"/>
  <c r="P87"/>
  <c r="P86"/>
  <c i="1" r="AU59"/>
  <c i="2" r="P101"/>
  <c r="P108"/>
  <c i="3" r="P89"/>
  <c r="P107"/>
  <c r="T114"/>
  <c i="4" r="R101"/>
  <c i="5" r="BK96"/>
  <c r="J96"/>
  <c r="J62"/>
  <c r="R107"/>
  <c i="6" r="T88"/>
  <c r="T87"/>
  <c r="T86"/>
  <c r="BK95"/>
  <c r="J95"/>
  <c r="J63"/>
  <c i="2" r="BE106"/>
  <c r="BE119"/>
  <c r="BK118"/>
  <c r="J118"/>
  <c r="J65"/>
  <c i="3" r="E48"/>
  <c r="J54"/>
  <c r="F84"/>
  <c r="BE92"/>
  <c r="BE115"/>
  <c r="BE119"/>
  <c r="BE122"/>
  <c i="4" r="J55"/>
  <c r="J83"/>
  <c r="BE93"/>
  <c r="BE99"/>
  <c r="BE102"/>
  <c r="BE104"/>
  <c r="BE116"/>
  <c r="BE119"/>
  <c r="BK122"/>
  <c r="J122"/>
  <c r="J67"/>
  <c i="5" r="J52"/>
  <c i="6" r="BK105"/>
  <c r="J105"/>
  <c r="J64"/>
  <c i="4" r="BE97"/>
  <c r="BE113"/>
  <c i="5" r="F55"/>
  <c r="BE92"/>
  <c r="BE101"/>
  <c r="BE129"/>
  <c i="6" r="J52"/>
  <c r="J83"/>
  <c r="BE91"/>
  <c i="2" r="E48"/>
  <c r="J54"/>
  <c r="F84"/>
  <c r="BE104"/>
  <c r="BE123"/>
  <c i="3" r="J55"/>
  <c r="BE97"/>
  <c i="4" r="E48"/>
  <c r="F55"/>
  <c r="BE106"/>
  <c r="BE111"/>
  <c r="BE123"/>
  <c r="BK89"/>
  <c r="J89"/>
  <c r="J61"/>
  <c i="5" r="E48"/>
  <c r="J54"/>
  <c r="J84"/>
  <c r="BE105"/>
  <c r="BE112"/>
  <c r="BE122"/>
  <c i="6" r="E76"/>
  <c r="BE100"/>
  <c r="BE110"/>
  <c r="BK92"/>
  <c r="J92"/>
  <c r="J62"/>
  <c i="2" r="BE97"/>
  <c r="BE113"/>
  <c i="3" r="BE101"/>
  <c r="BE117"/>
  <c r="BK126"/>
  <c r="J126"/>
  <c r="J65"/>
  <c i="4" r="BE95"/>
  <c i="6" r="BK109"/>
  <c r="J109"/>
  <c r="J66"/>
  <c i="2" r="J52"/>
  <c r="BE109"/>
  <c i="3" r="BE108"/>
  <c r="BE110"/>
  <c r="BE124"/>
  <c i="5" r="BE103"/>
  <c i="6" r="BE93"/>
  <c i="3" r="J52"/>
  <c r="BE94"/>
  <c r="BE99"/>
  <c r="BE112"/>
  <c i="4" r="J81"/>
  <c r="BE90"/>
  <c i="5" r="BE90"/>
  <c r="BE94"/>
  <c r="BE108"/>
  <c r="BE110"/>
  <c r="BE115"/>
  <c r="BK128"/>
  <c r="BK127"/>
  <c r="J127"/>
  <c r="J66"/>
  <c i="6" r="F55"/>
  <c r="J82"/>
  <c r="BE96"/>
  <c r="BE103"/>
  <c i="2" r="J84"/>
  <c r="BE93"/>
  <c r="BE95"/>
  <c r="BE116"/>
  <c i="3" r="BK130"/>
  <c r="BK129"/>
  <c r="J129"/>
  <c r="J66"/>
  <c i="5" r="BE97"/>
  <c r="BE99"/>
  <c r="BE119"/>
  <c r="BE125"/>
  <c i="6" r="BE106"/>
  <c i="2" r="BE90"/>
  <c r="BE99"/>
  <c r="BE102"/>
  <c r="BE111"/>
  <c r="BK89"/>
  <c r="J89"/>
  <c r="J61"/>
  <c r="BK122"/>
  <c r="J122"/>
  <c r="J67"/>
  <c i="3" r="BE90"/>
  <c r="BE103"/>
  <c r="BE105"/>
  <c r="BE127"/>
  <c r="BE131"/>
  <c i="4" r="BE109"/>
  <c r="BK118"/>
  <c r="J118"/>
  <c r="J65"/>
  <c i="5" r="BE117"/>
  <c r="BK124"/>
  <c r="J124"/>
  <c r="J65"/>
  <c i="6" r="BE89"/>
  <c r="BE98"/>
  <c i="2" r="J34"/>
  <c i="1" r="AW55"/>
  <c i="6" r="F35"/>
  <c i="1" r="BB59"/>
  <c i="5" r="F37"/>
  <c i="1" r="BD58"/>
  <c i="4" r="F34"/>
  <c i="1" r="BA57"/>
  <c i="3" r="F35"/>
  <c i="1" r="BB56"/>
  <c i="6" r="J34"/>
  <c i="1" r="AW59"/>
  <c i="5" r="F35"/>
  <c i="1" r="BB58"/>
  <c i="6" r="F37"/>
  <c i="1" r="BD59"/>
  <c i="4" r="F37"/>
  <c i="1" r="BD57"/>
  <c i="2" r="F35"/>
  <c i="1" r="BB55"/>
  <c i="5" r="J34"/>
  <c i="1" r="AW58"/>
  <c i="6" r="F34"/>
  <c i="1" r="BA59"/>
  <c i="3" r="F36"/>
  <c i="1" r="BC56"/>
  <c i="3" r="J34"/>
  <c i="1" r="AW56"/>
  <c i="2" r="F37"/>
  <c i="1" r="BD55"/>
  <c i="4" r="J34"/>
  <c i="1" r="AW57"/>
  <c i="3" r="F37"/>
  <c i="1" r="BD56"/>
  <c i="4" r="F36"/>
  <c i="1" r="BC57"/>
  <c i="5" r="F34"/>
  <c i="1" r="BA58"/>
  <c i="2" r="F36"/>
  <c i="1" r="BC55"/>
  <c i="2" r="F34"/>
  <c i="1" r="BA55"/>
  <c i="6" r="F36"/>
  <c i="1" r="BC59"/>
  <c i="3" r="F34"/>
  <c i="1" r="BA56"/>
  <c i="4" r="F35"/>
  <c i="1" r="BB57"/>
  <c i="5" r="F36"/>
  <c i="1" r="BC58"/>
  <c i="4" l="1" r="R88"/>
  <c r="R87"/>
  <c i="2" r="P88"/>
  <c r="P87"/>
  <c i="1" r="AU55"/>
  <c i="2" r="R88"/>
  <c r="R87"/>
  <c r="T88"/>
  <c r="T87"/>
  <c i="3" r="T88"/>
  <c r="T87"/>
  <c i="5" r="R88"/>
  <c r="R87"/>
  <c i="3" r="P88"/>
  <c r="P87"/>
  <c i="1" r="AU56"/>
  <c i="6" r="R87"/>
  <c r="R86"/>
  <c i="5" r="P88"/>
  <c r="P87"/>
  <c i="1" r="AU58"/>
  <c i="3" r="BK88"/>
  <c r="J88"/>
  <c r="J60"/>
  <c i="5" r="T88"/>
  <c r="T87"/>
  <c i="4" r="BK121"/>
  <c r="J121"/>
  <c r="J66"/>
  <c i="5" r="BK88"/>
  <c r="BK87"/>
  <c r="J87"/>
  <c r="J59"/>
  <c i="6" r="BK87"/>
  <c i="3" r="J89"/>
  <c r="J61"/>
  <c i="4" r="BK88"/>
  <c r="J88"/>
  <c r="J60"/>
  <c i="6" r="BK108"/>
  <c r="J108"/>
  <c r="J65"/>
  <c i="2" r="BK88"/>
  <c r="J88"/>
  <c r="J60"/>
  <c r="BK121"/>
  <c r="J121"/>
  <c r="J66"/>
  <c i="3" r="J130"/>
  <c r="J67"/>
  <c i="5" r="J128"/>
  <c r="J67"/>
  <c i="6" r="J33"/>
  <c i="1" r="AV59"/>
  <c r="AT59"/>
  <c i="2" r="J33"/>
  <c i="1" r="AV55"/>
  <c r="AT55"/>
  <c i="4" r="F33"/>
  <c i="1" r="AZ57"/>
  <c i="5" r="J33"/>
  <c i="1" r="AV58"/>
  <c r="AT58"/>
  <c r="BC54"/>
  <c r="W32"/>
  <c r="BA54"/>
  <c r="W30"/>
  <c i="6" r="F33"/>
  <c i="1" r="AZ59"/>
  <c r="BD54"/>
  <c r="W33"/>
  <c i="2" r="F33"/>
  <c i="1" r="AZ55"/>
  <c i="4" r="J33"/>
  <c i="1" r="AV57"/>
  <c r="AT57"/>
  <c i="3" r="F33"/>
  <c i="1" r="AZ56"/>
  <c r="BB54"/>
  <c r="AX54"/>
  <c i="3" r="J33"/>
  <c i="1" r="AV56"/>
  <c r="AT56"/>
  <c i="5" r="F33"/>
  <c i="1" r="AZ58"/>
  <c i="6" l="1" r="BK86"/>
  <c r="J86"/>
  <c r="J59"/>
  <c r="J87"/>
  <c r="J60"/>
  <c i="2" r="BK87"/>
  <c r="J87"/>
  <c i="3" r="BK87"/>
  <c r="J87"/>
  <c i="5" r="J88"/>
  <c r="J60"/>
  <c i="4" r="BK87"/>
  <c r="J87"/>
  <c r="J59"/>
  <c i="1" r="AU54"/>
  <c r="AZ54"/>
  <c r="W29"/>
  <c i="5" r="J30"/>
  <c i="1" r="AG58"/>
  <c r="AN58"/>
  <c i="2" r="J30"/>
  <c i="1" r="AG55"/>
  <c r="AN55"/>
  <c r="AY54"/>
  <c r="W31"/>
  <c r="AW54"/>
  <c r="AK30"/>
  <c i="3" r="J30"/>
  <c i="1" r="AG56"/>
  <c r="AN56"/>
  <c i="3" l="1" r="J59"/>
  <c i="2" r="J59"/>
  <c i="5" r="J39"/>
  <c i="2" r="J39"/>
  <c i="3" r="J39"/>
  <c i="1" r="AV54"/>
  <c r="AK29"/>
  <c i="4" r="J30"/>
  <c i="1" r="AG57"/>
  <c r="AN57"/>
  <c i="6" r="J30"/>
  <c i="1" r="AG59"/>
  <c r="AN59"/>
  <c i="6" l="1" r="J39"/>
  <c i="4" r="J39"/>
  <c i="1" r="AT54"/>
  <c r="AG54"/>
  <c l="1" r="AN54"/>
  <c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<sst xmlns="http://schemas.openxmlformats.org/spreadsheetml/2006/main">
  <si>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</si>
  <si>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</si>
  <si>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</si>
  <si>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</si>
  <si>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</si>
  <si>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{c104fb6b-8ccd-4f85-8d13-e7d0925aed96}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</si>
  <si>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</si>
  <si>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</si>
  <si>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</si>
  <si>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</si>
  <si>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</si>
  <si>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</si>
  <si>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</si>
  <si>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</si>
  <si>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20260006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</si>
  <si>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</si>
  <si>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</si>
  <si>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Opravy MK v obci Hrádek 2026</t>
  </si>
  <si>
    <t>KSO:</t>
  </si>
  <si>
    <t/>
  </si>
  <si>
    <t>CC-CZ:</t>
  </si>
  <si>
    <t>Místo:</t>
  </si>
  <si>
    <t xml:space="preserve"> </t>
  </si>
  <si>
    <t>Datum:</t>
  </si>
  <si>
    <t>16. 8. 2026</t>
  </si>
  <si>
    <t>Zadavatel:</t>
  </si>
  <si>
    <t>IČ:</t>
  </si>
  <si>
    <t>obec Hrádek</t>
  </si>
  <si>
    <t>DIČ:</t>
  </si>
  <si>
    <t>Účastník:</t>
  </si>
  <si>
    <t>Vyplň údaj</t>
  </si>
  <si>
    <t>True</t>
  </si>
  <si>
    <t>Projektant: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</si>
  <si>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</si>
  <si>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</si>
  <si>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</si>
  <si>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</si>
  <si>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</si>
  <si>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</si>
  <si>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</si>
  <si>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</si>
  <si>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</si>
  <si>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</si>
  <si>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</si>
  <si>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</si>
  <si>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</si>
  <si>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</si>
  <si>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</si>
  <si>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</si>
  <si>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</si>
  <si>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</si>
  <si>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</si>
  <si>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</si>
  <si>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</si>
  <si>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</si>
  <si>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</si>
  <si>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</si>
  <si>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</si>
  <si>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</si>
  <si>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</si>
  <si>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</si>
  <si>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</si>
  <si>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</si>
  <si>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</si>
  <si>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</si>
  <si>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</si>
  <si>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</si>
  <si>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</si>
  <si>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</si>
  <si>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</si>
  <si>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</si>
  <si>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</si>
  <si>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</si>
  <si>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</si>
  <si>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</si>
  <si>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</si>
  <si>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MK Martynek - větev A k hranici obce Bystřice</t>
  </si>
  <si>
    <t>STA</t>
  </si>
  <si>
    <t>1</t>
  </si>
  <si>
    <t>{f7ef0162-5076-4686-99ad-85d6102db2d8}</t>
  </si>
  <si>
    <t>2</t>
  </si>
  <si>
    <t>SO 02</t>
  </si>
  <si>
    <t>MK Martynek - spodní větev B k hranici obce Bystřice</t>
  </si>
  <si>
    <t>{8c0a1e75-fc29-4be8-8b42-9c24664a967c}</t>
  </si>
  <si>
    <t>SO 03</t>
  </si>
  <si>
    <t>MK SAMCE</t>
  </si>
  <si>
    <t>{ebcee8b0-88c2-4731-b7fb-a578f75f942c}</t>
  </si>
  <si>
    <t>SO 04</t>
  </si>
  <si>
    <t>MK za pilou</t>
  </si>
  <si>
    <t>{f4787804-baf2-4fd8-b19a-d9f2385cf8ea}</t>
  </si>
  <si>
    <t>SO 05</t>
  </si>
  <si>
    <t>MK na křivou</t>
  </si>
  <si>
    <t>{120a8317-03b4-4209-b23c-3882fbb3b96d}</t>
  </si>
  <si>
    <t>KRYCÍ LIST SOUPISU PRACÍ</t>
  </si>
  <si>
    <t>Objekt:</t>
  </si>
  <si>
    <t>SO 01 - MK Martynek - větev A k hranici obce Bystřice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</si>
  <si>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</si>
  <si>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</si>
  <si>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</si>
  <si>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</si>
  <si>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</si>
  <si>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</si>
  <si>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</si>
  <si>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</si>
  <si>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</si>
  <si>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</si>
  <si>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</si>
  <si>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</si>
  <si>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</si>
  <si>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</si>
  <si>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</si>
  <si>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</si>
  <si>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</si>
  <si>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</si>
  <si>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</si>
  <si>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</si>
  <si>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</si>
  <si>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</si>
  <si>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</si>
  <si>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</si>
  <si>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</si>
  <si>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</si>
  <si>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</si>
  <si>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</si>
  <si>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</si>
  <si>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</si>
  <si>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113154548</t>
  </si>
  <si>
    <t>Frézování živičného podkladu nebo krytu s naložením hmot na dopravní prostředek plochy přes 500 do 2 000 m2 pruhu šířky přes 1 m, tloušťky vrstvy 100 mm</t>
  </si>
  <si>
    <t>m2</t>
  </si>
  <si>
    <t>CS ÚRS 2026 02</t>
  </si>
  <si>
    <t>4</t>
  </si>
  <si>
    <t>-630098481</t>
  </si>
  <si>
    <t>Online PSC</t>
  </si>
  <si>
    <t>https://podminky.urs.cz/item/CS_URS_2026_02/113154548</t>
  </si>
  <si>
    <t>5</t>
  </si>
  <si>
    <t>Komunikace pozemní</t>
  </si>
  <si>
    <t>573111112</t>
  </si>
  <si>
    <t>Postřik infiltrační PI z asfaltu silničního s posypem kamenivem, v množství 1,00 kg/m2</t>
  </si>
  <si>
    <t>-145719224</t>
  </si>
  <si>
    <t>https://podminky.urs.cz/item/CS_URS_2026_02/573111112</t>
  </si>
  <si>
    <t>3</t>
  </si>
  <si>
    <t>573231108</t>
  </si>
  <si>
    <t>Postřik spojovací PS bez posypu kamenivem ze silniční emulze, v množství 0,50 kg/m2</t>
  </si>
  <si>
    <t>-1701497134</t>
  </si>
  <si>
    <t>https://podminky.urs.cz/item/CS_URS_2026_02/573231108</t>
  </si>
  <si>
    <t>577144111</t>
  </si>
  <si>
    <t>Asfaltový beton vrstva obrusná ACO 11 z nemodifikovaného asfaltu s rozprostřením a se zhutněním ACO 11+ v pruhu šířky přes 1,5 do 3 m, po zhutnění tl. 50 mm</t>
  </si>
  <si>
    <t>-501240131</t>
  </si>
  <si>
    <t>https://podminky.urs.cz/item/CS_URS_2026_02/577144111</t>
  </si>
  <si>
    <t>577145512</t>
  </si>
  <si>
    <t>Asfaltový beton vrstva ložní ACL 16 z nemodifikovaného asfaltu s rozprostřením a zhutněním ACL 16 v pruhu šířky do 3 m, po zhutnění tl. 50 mm</t>
  </si>
  <si>
    <t>1652877254</t>
  </si>
  <si>
    <t>https://podminky.urs.cz/item/CS_URS_2026_02/577145512</t>
  </si>
  <si>
    <t>9</t>
  </si>
  <si>
    <t>Ostatní konstrukce a práce, bourání</t>
  </si>
  <si>
    <t>6</t>
  </si>
  <si>
    <t>919112111</t>
  </si>
  <si>
    <t>Řezání dilatačních spár v živičném krytu příčných nebo podélných, šířky 4 mm, hloubky do 60 mm</t>
  </si>
  <si>
    <t>m</t>
  </si>
  <si>
    <t>1152824895</t>
  </si>
  <si>
    <t>https://podminky.urs.cz/item/CS_URS_2026_02/919112111</t>
  </si>
  <si>
    <t>7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</si>
  <si>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</si>
  <si>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</si>
  <si>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476531922</t>
  </si>
  <si>
    <t>https://podminky.urs.cz/item/CS_URS_2026_02/919732211</t>
  </si>
  <si>
    <t>8</t>
  </si>
  <si>
    <t>938908411</t>
  </si>
  <si>
    <t>Čištění vozovek splachováním vodou povrchu podkladu nebo krytu živičného, betonového nebo dlážděného</t>
  </si>
  <si>
    <t>-1771346647</t>
  </si>
  <si>
    <t>https://podminky.urs.cz/item/CS_URS_2026_02/938908411</t>
  </si>
  <si>
    <t>997</t>
  </si>
  <si>
    <t>Doprava suti a vybouraných hmot</t>
  </si>
  <si>
    <t>997002611</t>
  </si>
  <si>
    <t>Nakládání suti a vybouraných hmot na dopravní prostředek pro vodorovné přemístění</t>
  </si>
  <si>
    <t>t</t>
  </si>
  <si>
    <t>1467064600</t>
  </si>
  <si>
    <t>https://podminky.urs.cz/item/CS_URS_2026_02/997002611</t>
  </si>
  <si>
    <t>10</t>
  </si>
  <si>
    <t>997221551</t>
  </si>
  <si>
    <t>Vodorovná doprava suti bez naložení, ale se složením a s hrubým urovnáním ze sypkých materiálů, na vzdálenost do 1 km</t>
  </si>
  <si>
    <t>289635120</t>
  </si>
  <si>
    <t>https://podminky.urs.cz/item/CS_URS_2026_02/997221551</t>
  </si>
  <si>
    <t>11</t>
  </si>
  <si>
    <t>997221559</t>
  </si>
  <si>
    <t>Vodorovná doprava suti bez naložení, ale se složením a s hrubým urovnáním ze sypkých materiálů, na vzdálenost Příplatek k ceně za každý další započatý 1 km přes 1 km</t>
  </si>
  <si>
    <t>12424596</t>
  </si>
  <si>
    <t>https://podminky.urs.cz/item/CS_URS_2026_02/997221559</t>
  </si>
  <si>
    <t>VV</t>
  </si>
  <si>
    <t>129,6*29 'Přepočtené koeficientem množství</t>
  </si>
  <si>
    <t>997221875</t>
  </si>
  <si>
    <t>Poplatek za předání stavebního odpadu recyklačnímu zařízení asfaltového bez obsahu dehtu zatříděného do Katalogu odpadů pod kódem 17 03 02</t>
  </si>
  <si>
    <t>1063412852</t>
  </si>
  <si>
    <t>https://podminky.urs.cz/item/CS_URS_2026_02/997221875</t>
  </si>
  <si>
    <t>998</t>
  </si>
  <si>
    <t>Přesun hmot</t>
  </si>
  <si>
    <t>13</t>
  </si>
  <si>
    <t>998225111</t>
  </si>
  <si>
    <t>Přesun hmot pro komunikace s krytem z kameniva, monolitickým betonovým nebo živičným dopravní vzdálenost do 200 m jakékoliv délky objektu</t>
  </si>
  <si>
    <t>558007139</t>
  </si>
  <si>
    <t>https://podminky.urs.cz/item/CS_URS_2026_02/998225111</t>
  </si>
  <si>
    <t>VRN</t>
  </si>
  <si>
    <t>Vedlejší rozpočtové náklady</t>
  </si>
  <si>
    <t>VRN3</t>
  </si>
  <si>
    <t>Zařízení staveniště</t>
  </si>
  <si>
    <t>14</t>
  </si>
  <si>
    <t>034303000</t>
  </si>
  <si>
    <t>Dopravní značení na staveništi</t>
  </si>
  <si>
    <t>soubor</t>
  </si>
  <si>
    <t>1024</t>
  </si>
  <si>
    <t>-1984391916</t>
  </si>
  <si>
    <t>https://podminky.urs.cz/item/CS_URS_2026_02/034303000</t>
  </si>
  <si>
    <t>SO 02 - MK Martynek - spodní větev B k hranici obce Bystřice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</si>
  <si>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</si>
  <si>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</si>
  <si>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-1735837532</t>
  </si>
  <si>
    <t>https://podminky.urs.cz/item/CS_URS_2026_02/113107322</t>
  </si>
  <si>
    <t>-269140971</t>
  </si>
  <si>
    <t>181951112</t>
  </si>
  <si>
    <t>Úprava pláně vyrovnáním výškových rozdílů strojně v hornině třídy těžitelnosti I, skupiny 1 až 3 se zhutněním</t>
  </si>
  <si>
    <t>648611328</t>
  </si>
  <si>
    <t>https://podminky.urs.cz/item/CS_URS_2026_02/181951112</t>
  </si>
  <si>
    <t>564831111</t>
  </si>
  <si>
    <t>Podklad ze štěrkodrti ŠD s rozprostřením a zhutněním plochy přes 100 m2, po zhutnění tl. 100 mm</t>
  </si>
  <si>
    <t>-1408530615</t>
  </si>
  <si>
    <t>https://podminky.urs.cz/item/CS_URS_2026_02/564831111</t>
  </si>
  <si>
    <t>-674376685</t>
  </si>
  <si>
    <t>-313478564</t>
  </si>
  <si>
    <t>577154121</t>
  </si>
  <si>
    <t>Asfaltový beton vrstva obrusná ACO 11 z nemodifikovaného asfaltu s rozprostřením a se zhutněním ACO 11+ v pruhu šířky přes 3 m, po zhutnění tl. 60 mm</t>
  </si>
  <si>
    <t>728953286</t>
  </si>
  <si>
    <t>https://podminky.urs.cz/item/CS_URS_2026_02/577154121</t>
  </si>
  <si>
    <t>577155122</t>
  </si>
  <si>
    <t>Asfaltový beton vrstva ložní ACL 16 z nemodifikovaného asfaltu s rozprostřením a zhutněním ACL 16 + v pruhu šířky přes 3 m, po zhutnění tl. 60 mm</t>
  </si>
  <si>
    <t>-755657453</t>
  </si>
  <si>
    <t>https://podminky.urs.cz/item/CS_URS_2026_02/577155122</t>
  </si>
  <si>
    <t>151604085</t>
  </si>
  <si>
    <t>1180457683</t>
  </si>
  <si>
    <t>1188051676</t>
  </si>
  <si>
    <t>-757533666</t>
  </si>
  <si>
    <t>918801276</t>
  </si>
  <si>
    <t>1743807769</t>
  </si>
  <si>
    <t>845,26*29 'Přepočtené koeficientem množství</t>
  </si>
  <si>
    <t>16</t>
  </si>
  <si>
    <t>997221873</t>
  </si>
  <si>
    <t>Poplatek za předání stavebního odpadu recyklačnímu zařízení zeminy a kamení zatříděného do Katalogu odpadů pod kódem 17 05 04</t>
  </si>
  <si>
    <t>-1605808996</t>
  </si>
  <si>
    <t>https://podminky.urs.cz/item/CS_URS_2026_02/997221873</t>
  </si>
  <si>
    <t>-1296512640</t>
  </si>
  <si>
    <t>1029138042</t>
  </si>
  <si>
    <t>15</t>
  </si>
  <si>
    <t>-206340151</t>
  </si>
  <si>
    <t>SO 03 - MK SAMCE</t>
  </si>
  <si>
    <t>941210246</t>
  </si>
  <si>
    <t>1029247227</t>
  </si>
  <si>
    <t>1060012728</t>
  </si>
  <si>
    <t>41725821</t>
  </si>
  <si>
    <t>-1746946834</t>
  </si>
  <si>
    <t>-612178569</t>
  </si>
  <si>
    <t>-228766283</t>
  </si>
  <si>
    <t>-1621096769</t>
  </si>
  <si>
    <t>-1770967712</t>
  </si>
  <si>
    <t>335547500</t>
  </si>
  <si>
    <t>111208344</t>
  </si>
  <si>
    <t>79,44*29 'Přepočtené koeficientem množství</t>
  </si>
  <si>
    <t>-886690554</t>
  </si>
  <si>
    <t>1601642285</t>
  </si>
  <si>
    <t>1290146931</t>
  </si>
  <si>
    <t>SO 04 - MK za pilou</t>
  </si>
  <si>
    <t>333618839</t>
  </si>
  <si>
    <t>2022726608</t>
  </si>
  <si>
    <t>-297414611</t>
  </si>
  <si>
    <t>564851011</t>
  </si>
  <si>
    <t>Podklad ze štěrkodrti ŠD s rozprostřením a zhutněním plochy jednotlivě do 100 m2, po zhutnění tl. 150 mm</t>
  </si>
  <si>
    <t>1611071687</t>
  </si>
  <si>
    <t>https://podminky.urs.cz/item/CS_URS_2026_02/564851011</t>
  </si>
  <si>
    <t>217934658</t>
  </si>
  <si>
    <t>730373790</t>
  </si>
  <si>
    <t>18</t>
  </si>
  <si>
    <t>577154111</t>
  </si>
  <si>
    <t>Asfaltový beton vrstva obrusná ACO 11 z nemodifikovaného asfaltu s rozprostřením a se zhutněním ACO 11+ v pruhu šířky přes 1,5 do 3 m, po zhutnění tl. 60 mm</t>
  </si>
  <si>
    <t>-1278639075</t>
  </si>
  <si>
    <t>https://podminky.urs.cz/item/CS_URS_2026_02/577154111</t>
  </si>
  <si>
    <t>19</t>
  </si>
  <si>
    <t>577155112</t>
  </si>
  <si>
    <t>Asfaltový beton vrstva ložní ACL 16 z nemodifikovaného asfaltu s rozprostřením a zhutněním ACL 16 + v pruhu šířky do 3 m, po zhutnění tl. 60 mm</t>
  </si>
  <si>
    <t>-1974941521</t>
  </si>
  <si>
    <t>https://podminky.urs.cz/item/CS_URS_2026_02/577155112</t>
  </si>
  <si>
    <t>1417459673</t>
  </si>
  <si>
    <t>-1415861069</t>
  </si>
  <si>
    <t>1135029142</t>
  </si>
  <si>
    <t>931406249</t>
  </si>
  <si>
    <t>-234922907</t>
  </si>
  <si>
    <t>-184925612</t>
  </si>
  <si>
    <t>140,45*29 'Přepočtené koeficientem množství</t>
  </si>
  <si>
    <t>205825509</t>
  </si>
  <si>
    <t>-1798584383</t>
  </si>
  <si>
    <t>17</t>
  </si>
  <si>
    <t>343028103</t>
  </si>
  <si>
    <t>SO 05 - MK na křivou</t>
  </si>
  <si>
    <t>378482768</t>
  </si>
  <si>
    <t>R-181</t>
  </si>
  <si>
    <t>Reprofilace pláně vyrovnáním výškových rozdílů strojně v hornině třídy těžitelnosti I, skupiny 1 až 3 se zhutněním</t>
  </si>
  <si>
    <t>-489466445</t>
  </si>
  <si>
    <t>-185407775</t>
  </si>
  <si>
    <t>-1969046906</t>
  </si>
  <si>
    <t>-21570316</t>
  </si>
  <si>
    <t>-822098014</t>
  </si>
  <si>
    <t>121,8*29 'Přepočtené koeficientem množství</t>
  </si>
  <si>
    <t>2087062362</t>
  </si>
  <si>
    <t>-1570441411</t>
  </si>
  <si>
    <t>1624373126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</si>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</sst>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2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6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9" fillId="0" borderId="15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0" fillId="4" borderId="8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right" vertical="center"/>
    </xf>
    <xf numFmtId="0" fontId="20" fillId="4" borderId="9" xfId="0" applyFont="1" applyFill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8" fillId="0" borderId="15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6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5" fillId="0" borderId="24" xfId="0" applyFont="1" applyBorder="1" applyAlignment="1">
      <alignment vertical="center" wrapText="1"/>
    </xf>
    <xf numFmtId="0" fontId="35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vertical="center" wrapText="1"/>
    </xf>
    <xf numFmtId="0" fontId="35" fillId="0" borderId="27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7" xfId="0" applyFont="1" applyBorder="1" applyAlignment="1">
      <alignment vertical="center" wrapText="1"/>
    </xf>
    <xf numFmtId="0" fontId="37" fillId="0" borderId="29" xfId="0" applyFont="1" applyBorder="1" applyAlignment="1">
      <alignment horizontal="left" wrapText="1"/>
    </xf>
    <xf numFmtId="0" fontId="35" fillId="0" borderId="28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vertical="center"/>
    </xf>
    <xf numFmtId="49" fontId="38" fillId="0" borderId="1" xfId="0" applyNumberFormat="1" applyFont="1" applyBorder="1" applyAlignment="1">
      <alignment horizontal="left" vertical="center" wrapText="1"/>
    </xf>
    <xf numFmtId="49" fontId="38" fillId="0" borderId="1" xfId="0" applyNumberFormat="1" applyFont="1" applyBorder="1" applyAlignment="1">
      <alignment vertical="center" wrapText="1"/>
    </xf>
    <xf numFmtId="0" fontId="35" fillId="0" borderId="30" xfId="0" applyFont="1" applyBorder="1" applyAlignment="1">
      <alignment vertical="center" wrapText="1"/>
    </xf>
    <xf numFmtId="0" fontId="40" fillId="0" borderId="29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35" fillId="0" borderId="1" xfId="0" applyFont="1" applyBorder="1" applyAlignment="1">
      <alignment vertical="top"/>
    </xf>
    <xf numFmtId="0" fontId="35" fillId="0" borderId="0" xfId="0" applyFont="1" applyAlignment="1">
      <alignment vertical="top"/>
    </xf>
    <xf numFmtId="0" fontId="35" fillId="0" borderId="24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5" fillId="0" borderId="26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5" fillId="0" borderId="28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30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center" vertical="top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38" fillId="0" borderId="1" xfId="0" applyFont="1" applyBorder="1" applyAlignment="1">
      <alignment vertical="top"/>
    </xf>
    <xf numFmtId="49" fontId="38" fillId="0" borderId="1" xfId="0" applyNumberFormat="1" applyFont="1" applyBorder="1" applyAlignment="1">
      <alignment horizontal="left" vertical="center"/>
    </xf>
    <xf numFmtId="0" fontId="44" fillId="0" borderId="27" xfId="0" applyFont="1" applyBorder="1" applyAlignment="1" applyProtection="1">
      <alignment horizontal="left" vertical="center"/>
    </xf>
    <xf numFmtId="0" fontId="45" fillId="0" borderId="1" xfId="0" applyFont="1" applyBorder="1" applyAlignment="1" applyProtection="1">
      <alignment vertical="top"/>
    </xf>
    <xf numFmtId="0" fontId="45" fillId="0" borderId="1" xfId="0" applyFont="1" applyBorder="1" applyAlignment="1" applyProtection="1">
      <alignment horizontal="left" vertical="center"/>
    </xf>
    <xf numFmtId="0" fontId="45" fillId="0" borderId="1" xfId="0" applyFont="1" applyBorder="1" applyAlignment="1" applyProtection="1">
      <alignment horizontal="center" vertical="center"/>
    </xf>
    <xf numFmtId="49" fontId="45" fillId="0" borderId="1" xfId="0" applyNumberFormat="1" applyFont="1" applyBorder="1" applyAlignment="1" applyProtection="1">
      <alignment horizontal="left" vertical="center"/>
    </xf>
    <xf numFmtId="0" fontId="44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37" fillId="0" borderId="29" xfId="0" applyFont="1" applyBorder="1" applyAlignment="1">
      <alignment horizontal="left"/>
    </xf>
    <xf numFmtId="0" fontId="41" fillId="0" borderId="29" xfId="0" applyFont="1" applyBorder="1" applyAlignment="1"/>
    <xf numFmtId="0" fontId="35" fillId="0" borderId="27" xfId="0" applyFont="1" applyBorder="1" applyAlignment="1">
      <alignment vertical="top"/>
    </xf>
    <xf numFmtId="0" fontId="35" fillId="0" borderId="28" xfId="0" applyFont="1" applyBorder="1" applyAlignment="1">
      <alignment vertical="top"/>
    </xf>
    <xf numFmtId="0" fontId="35" fillId="0" borderId="30" xfId="0" applyFont="1" applyBorder="1" applyAlignment="1">
      <alignment vertical="top"/>
    </xf>
    <xf numFmtId="0" fontId="35" fillId="0" borderId="29" xfId="0" applyFont="1" applyBorder="1" applyAlignment="1">
      <alignment vertical="top"/>
    </xf>
    <xf numFmtId="0" fontId="35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2/113154548" TargetMode="External" /><Relationship Id="rId2" Type="http://schemas.openxmlformats.org/officeDocument/2006/relationships/hyperlink" Target="https://podminky.urs.cz/item/CS_URS_2026_02/573111112" TargetMode="External" /><Relationship Id="rId3" Type="http://schemas.openxmlformats.org/officeDocument/2006/relationships/hyperlink" Target="https://podminky.urs.cz/item/CS_URS_2026_02/573231108" TargetMode="External" /><Relationship Id="rId4" Type="http://schemas.openxmlformats.org/officeDocument/2006/relationships/hyperlink" Target="https://podminky.urs.cz/item/CS_URS_2026_02/577144111" TargetMode="External" /><Relationship Id="rId5" Type="http://schemas.openxmlformats.org/officeDocument/2006/relationships/hyperlink" Target="https://podminky.urs.cz/item/CS_URS_2026_02/577145512" TargetMode="External" /><Relationship Id="rId6" Type="http://schemas.openxmlformats.org/officeDocument/2006/relationships/hyperlink" Target="https://podminky.urs.cz/item/CS_URS_2026_02/919112111" TargetMode="External" /><Relationship Id="rId7" Type="http://schemas.openxmlformats.org/officeDocument/2006/relationships/hyperlink" Target="https://podminky.urs.cz/item/CS_URS_2026_02/919732211" TargetMode="External" /><Relationship Id="rId8" Type="http://schemas.openxmlformats.org/officeDocument/2006/relationships/hyperlink" Target="https://podminky.urs.cz/item/CS_URS_2026_02/938908411" TargetMode="External" /><Relationship Id="rId9" Type="http://schemas.openxmlformats.org/officeDocument/2006/relationships/hyperlink" Target="https://podminky.urs.cz/item/CS_URS_2026_02/997002611" TargetMode="External" /><Relationship Id="rId10" Type="http://schemas.openxmlformats.org/officeDocument/2006/relationships/hyperlink" Target="https://podminky.urs.cz/item/CS_URS_2026_02/997221551" TargetMode="External" /><Relationship Id="rId11" Type="http://schemas.openxmlformats.org/officeDocument/2006/relationships/hyperlink" Target="https://podminky.urs.cz/item/CS_URS_2026_02/997221559" TargetMode="External" /><Relationship Id="rId12" Type="http://schemas.openxmlformats.org/officeDocument/2006/relationships/hyperlink" Target="https://podminky.urs.cz/item/CS_URS_2026_02/997221875" TargetMode="External" /><Relationship Id="rId13" Type="http://schemas.openxmlformats.org/officeDocument/2006/relationships/hyperlink" Target="https://podminky.urs.cz/item/CS_URS_2026_02/998225111" TargetMode="External" /><Relationship Id="rId14" Type="http://schemas.openxmlformats.org/officeDocument/2006/relationships/hyperlink" Target="https://podminky.urs.cz/item/CS_URS_2026_02/034303000" TargetMode="External" /><Relationship Id="rId1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2/113107322" TargetMode="External" /><Relationship Id="rId2" Type="http://schemas.openxmlformats.org/officeDocument/2006/relationships/hyperlink" Target="https://podminky.urs.cz/item/CS_URS_2026_02/113154548" TargetMode="External" /><Relationship Id="rId3" Type="http://schemas.openxmlformats.org/officeDocument/2006/relationships/hyperlink" Target="https://podminky.urs.cz/item/CS_URS_2026_02/181951112" TargetMode="External" /><Relationship Id="rId4" Type="http://schemas.openxmlformats.org/officeDocument/2006/relationships/hyperlink" Target="https://podminky.urs.cz/item/CS_URS_2026_02/564831111" TargetMode="External" /><Relationship Id="rId5" Type="http://schemas.openxmlformats.org/officeDocument/2006/relationships/hyperlink" Target="https://podminky.urs.cz/item/CS_URS_2026_02/573111112" TargetMode="External" /><Relationship Id="rId6" Type="http://schemas.openxmlformats.org/officeDocument/2006/relationships/hyperlink" Target="https://podminky.urs.cz/item/CS_URS_2026_02/573231108" TargetMode="External" /><Relationship Id="rId7" Type="http://schemas.openxmlformats.org/officeDocument/2006/relationships/hyperlink" Target="https://podminky.urs.cz/item/CS_URS_2026_02/577154121" TargetMode="External" /><Relationship Id="rId8" Type="http://schemas.openxmlformats.org/officeDocument/2006/relationships/hyperlink" Target="https://podminky.urs.cz/item/CS_URS_2026_02/577155122" TargetMode="External" /><Relationship Id="rId9" Type="http://schemas.openxmlformats.org/officeDocument/2006/relationships/hyperlink" Target="https://podminky.urs.cz/item/CS_URS_2026_02/919112111" TargetMode="External" /><Relationship Id="rId10" Type="http://schemas.openxmlformats.org/officeDocument/2006/relationships/hyperlink" Target="https://podminky.urs.cz/item/CS_URS_2026_02/919732211" TargetMode="External" /><Relationship Id="rId11" Type="http://schemas.openxmlformats.org/officeDocument/2006/relationships/hyperlink" Target="https://podminky.urs.cz/item/CS_URS_2026_02/938908411" TargetMode="External" /><Relationship Id="rId12" Type="http://schemas.openxmlformats.org/officeDocument/2006/relationships/hyperlink" Target="https://podminky.urs.cz/item/CS_URS_2026_02/997002611" TargetMode="External" /><Relationship Id="rId13" Type="http://schemas.openxmlformats.org/officeDocument/2006/relationships/hyperlink" Target="https://podminky.urs.cz/item/CS_URS_2026_02/997221551" TargetMode="External" /><Relationship Id="rId14" Type="http://schemas.openxmlformats.org/officeDocument/2006/relationships/hyperlink" Target="https://podminky.urs.cz/item/CS_URS_2026_02/997221559" TargetMode="External" /><Relationship Id="rId15" Type="http://schemas.openxmlformats.org/officeDocument/2006/relationships/hyperlink" Target="https://podminky.urs.cz/item/CS_URS_2026_02/997221873" TargetMode="External" /><Relationship Id="rId16" Type="http://schemas.openxmlformats.org/officeDocument/2006/relationships/hyperlink" Target="https://podminky.urs.cz/item/CS_URS_2026_02/997221875" TargetMode="External" /><Relationship Id="rId17" Type="http://schemas.openxmlformats.org/officeDocument/2006/relationships/hyperlink" Target="https://podminky.urs.cz/item/CS_URS_2026_02/998225111" TargetMode="External" /><Relationship Id="rId18" Type="http://schemas.openxmlformats.org/officeDocument/2006/relationships/hyperlink" Target="https://podminky.urs.cz/item/CS_URS_2026_02/034303000" TargetMode="External" /><Relationship Id="rId19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2/113154548" TargetMode="External" /><Relationship Id="rId2" Type="http://schemas.openxmlformats.org/officeDocument/2006/relationships/hyperlink" Target="https://podminky.urs.cz/item/CS_URS_2026_02/573111112" TargetMode="External" /><Relationship Id="rId3" Type="http://schemas.openxmlformats.org/officeDocument/2006/relationships/hyperlink" Target="https://podminky.urs.cz/item/CS_URS_2026_02/573231108" TargetMode="External" /><Relationship Id="rId4" Type="http://schemas.openxmlformats.org/officeDocument/2006/relationships/hyperlink" Target="https://podminky.urs.cz/item/CS_URS_2026_02/577144111" TargetMode="External" /><Relationship Id="rId5" Type="http://schemas.openxmlformats.org/officeDocument/2006/relationships/hyperlink" Target="https://podminky.urs.cz/item/CS_URS_2026_02/577145512" TargetMode="External" /><Relationship Id="rId6" Type="http://schemas.openxmlformats.org/officeDocument/2006/relationships/hyperlink" Target="https://podminky.urs.cz/item/CS_URS_2026_02/919112111" TargetMode="External" /><Relationship Id="rId7" Type="http://schemas.openxmlformats.org/officeDocument/2006/relationships/hyperlink" Target="https://podminky.urs.cz/item/CS_URS_2026_02/919732211" TargetMode="External" /><Relationship Id="rId8" Type="http://schemas.openxmlformats.org/officeDocument/2006/relationships/hyperlink" Target="https://podminky.urs.cz/item/CS_URS_2026_02/938908411" TargetMode="External" /><Relationship Id="rId9" Type="http://schemas.openxmlformats.org/officeDocument/2006/relationships/hyperlink" Target="https://podminky.urs.cz/item/CS_URS_2026_02/997002611" TargetMode="External" /><Relationship Id="rId10" Type="http://schemas.openxmlformats.org/officeDocument/2006/relationships/hyperlink" Target="https://podminky.urs.cz/item/CS_URS_2026_02/997221551" TargetMode="External" /><Relationship Id="rId11" Type="http://schemas.openxmlformats.org/officeDocument/2006/relationships/hyperlink" Target="https://podminky.urs.cz/item/CS_URS_2026_02/997221559" TargetMode="External" /><Relationship Id="rId12" Type="http://schemas.openxmlformats.org/officeDocument/2006/relationships/hyperlink" Target="https://podminky.urs.cz/item/CS_URS_2026_02/997221875" TargetMode="External" /><Relationship Id="rId13" Type="http://schemas.openxmlformats.org/officeDocument/2006/relationships/hyperlink" Target="https://podminky.urs.cz/item/CS_URS_2026_02/998225111" TargetMode="External" /><Relationship Id="rId14" Type="http://schemas.openxmlformats.org/officeDocument/2006/relationships/hyperlink" Target="https://podminky.urs.cz/item/CS_URS_2026_02/034303000" TargetMode="External" /><Relationship Id="rId15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2/113107322" TargetMode="External" /><Relationship Id="rId2" Type="http://schemas.openxmlformats.org/officeDocument/2006/relationships/hyperlink" Target="https://podminky.urs.cz/item/CS_URS_2026_02/113154548" TargetMode="External" /><Relationship Id="rId3" Type="http://schemas.openxmlformats.org/officeDocument/2006/relationships/hyperlink" Target="https://podminky.urs.cz/item/CS_URS_2026_02/181951112" TargetMode="External" /><Relationship Id="rId4" Type="http://schemas.openxmlformats.org/officeDocument/2006/relationships/hyperlink" Target="https://podminky.urs.cz/item/CS_URS_2026_02/564851011" TargetMode="External" /><Relationship Id="rId5" Type="http://schemas.openxmlformats.org/officeDocument/2006/relationships/hyperlink" Target="https://podminky.urs.cz/item/CS_URS_2026_02/573111112" TargetMode="External" /><Relationship Id="rId6" Type="http://schemas.openxmlformats.org/officeDocument/2006/relationships/hyperlink" Target="https://podminky.urs.cz/item/CS_URS_2026_02/573231108" TargetMode="External" /><Relationship Id="rId7" Type="http://schemas.openxmlformats.org/officeDocument/2006/relationships/hyperlink" Target="https://podminky.urs.cz/item/CS_URS_2026_02/577154111" TargetMode="External" /><Relationship Id="rId8" Type="http://schemas.openxmlformats.org/officeDocument/2006/relationships/hyperlink" Target="https://podminky.urs.cz/item/CS_URS_2026_02/577155112" TargetMode="External" /><Relationship Id="rId9" Type="http://schemas.openxmlformats.org/officeDocument/2006/relationships/hyperlink" Target="https://podminky.urs.cz/item/CS_URS_2026_02/919112111" TargetMode="External" /><Relationship Id="rId10" Type="http://schemas.openxmlformats.org/officeDocument/2006/relationships/hyperlink" Target="https://podminky.urs.cz/item/CS_URS_2026_02/919732211" TargetMode="External" /><Relationship Id="rId11" Type="http://schemas.openxmlformats.org/officeDocument/2006/relationships/hyperlink" Target="https://podminky.urs.cz/item/CS_URS_2026_02/938908411" TargetMode="External" /><Relationship Id="rId12" Type="http://schemas.openxmlformats.org/officeDocument/2006/relationships/hyperlink" Target="https://podminky.urs.cz/item/CS_URS_2026_02/997002611" TargetMode="External" /><Relationship Id="rId13" Type="http://schemas.openxmlformats.org/officeDocument/2006/relationships/hyperlink" Target="https://podminky.urs.cz/item/CS_URS_2026_02/997221551" TargetMode="External" /><Relationship Id="rId14" Type="http://schemas.openxmlformats.org/officeDocument/2006/relationships/hyperlink" Target="https://podminky.urs.cz/item/CS_URS_2026_02/997221559" TargetMode="External" /><Relationship Id="rId15" Type="http://schemas.openxmlformats.org/officeDocument/2006/relationships/hyperlink" Target="https://podminky.urs.cz/item/CS_URS_2026_02/997221873" TargetMode="External" /><Relationship Id="rId16" Type="http://schemas.openxmlformats.org/officeDocument/2006/relationships/hyperlink" Target="https://podminky.urs.cz/item/CS_URS_2026_02/998225111" TargetMode="External" /><Relationship Id="rId17" Type="http://schemas.openxmlformats.org/officeDocument/2006/relationships/hyperlink" Target="https://podminky.urs.cz/item/CS_URS_2026_02/034303000" TargetMode="External" /><Relationship Id="rId1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2/113107322" TargetMode="External" /><Relationship Id="rId2" Type="http://schemas.openxmlformats.org/officeDocument/2006/relationships/hyperlink" Target="https://podminky.urs.cz/item/CS_URS_2026_02/564851011" TargetMode="External" /><Relationship Id="rId3" Type="http://schemas.openxmlformats.org/officeDocument/2006/relationships/hyperlink" Target="https://podminky.urs.cz/item/CS_URS_2026_02/997002611" TargetMode="External" /><Relationship Id="rId4" Type="http://schemas.openxmlformats.org/officeDocument/2006/relationships/hyperlink" Target="https://podminky.urs.cz/item/CS_URS_2026_02/997221551" TargetMode="External" /><Relationship Id="rId5" Type="http://schemas.openxmlformats.org/officeDocument/2006/relationships/hyperlink" Target="https://podminky.urs.cz/item/CS_URS_2026_02/997221559" TargetMode="External" /><Relationship Id="rId6" Type="http://schemas.openxmlformats.org/officeDocument/2006/relationships/hyperlink" Target="https://podminky.urs.cz/item/CS_URS_2026_02/997221873" TargetMode="External" /><Relationship Id="rId7" Type="http://schemas.openxmlformats.org/officeDocument/2006/relationships/hyperlink" Target="https://podminky.urs.cz/item/CS_URS_2026_02/998225111" TargetMode="External" /><Relationship Id="rId8" Type="http://schemas.openxmlformats.org/officeDocument/2006/relationships/hyperlink" Target="https://podminky.urs.cz/item/CS_URS_2026_02/034303000" TargetMode="External" /><Relationship Id="rId9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31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4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35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49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20260006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Opravy MK v obci Hrádek 2026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 xml:space="preserve"> 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16. 8. 2026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obec Hrádek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32</v>
      </c>
      <c r="AJ49" s="40"/>
      <c r="AK49" s="40"/>
      <c r="AL49" s="40"/>
      <c r="AM49" s="73" t="str">
        <f>IF(E17="","",E17)</f>
        <v xml:space="preserve"> </v>
      </c>
      <c r="AN49" s="64"/>
      <c r="AO49" s="64"/>
      <c r="AP49" s="64"/>
      <c r="AQ49" s="40"/>
      <c r="AR49" s="44"/>
      <c r="AS49" s="74" t="s">
        <v>50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33</v>
      </c>
      <c r="AJ50" s="40"/>
      <c r="AK50" s="40"/>
      <c r="AL50" s="40"/>
      <c r="AM50" s="73" t="str">
        <f>IF(E20="","",E20)</f>
        <v xml:space="preserve"> 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51</v>
      </c>
      <c r="D52" s="87"/>
      <c r="E52" s="87"/>
      <c r="F52" s="87"/>
      <c r="G52" s="87"/>
      <c r="H52" s="88"/>
      <c r="I52" s="89" t="s">
        <v>52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53</v>
      </c>
      <c r="AH52" s="87"/>
      <c r="AI52" s="87"/>
      <c r="AJ52" s="87"/>
      <c r="AK52" s="87"/>
      <c r="AL52" s="87"/>
      <c r="AM52" s="87"/>
      <c r="AN52" s="89" t="s">
        <v>54</v>
      </c>
      <c r="AO52" s="87"/>
      <c r="AP52" s="87"/>
      <c r="AQ52" s="91" t="s">
        <v>55</v>
      </c>
      <c r="AR52" s="44"/>
      <c r="AS52" s="92" t="s">
        <v>56</v>
      </c>
      <c r="AT52" s="93" t="s">
        <v>57</v>
      </c>
      <c r="AU52" s="93" t="s">
        <v>58</v>
      </c>
      <c r="AV52" s="93" t="s">
        <v>59</v>
      </c>
      <c r="AW52" s="93" t="s">
        <v>60</v>
      </c>
      <c r="AX52" s="93" t="s">
        <v>61</v>
      </c>
      <c r="AY52" s="93" t="s">
        <v>62</v>
      </c>
      <c r="AZ52" s="93" t="s">
        <v>63</v>
      </c>
      <c r="BA52" s="93" t="s">
        <v>64</v>
      </c>
      <c r="BB52" s="93" t="s">
        <v>65</v>
      </c>
      <c r="BC52" s="93" t="s">
        <v>66</v>
      </c>
      <c r="BD52" s="94" t="s">
        <v>67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68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ROUND(SUM(AG55:AG59),2)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ROUND(SUM(AS55:AS59),2)</f>
        <v>0</v>
      </c>
      <c r="AT54" s="106">
        <f>ROUND(SUM(AV54:AW54),2)</f>
        <v>0</v>
      </c>
      <c r="AU54" s="107">
        <f>ROUND(SUM(AU55:AU59),5)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ROUND(SUM(AZ55:AZ59),2)</f>
        <v>0</v>
      </c>
      <c r="BA54" s="106">
        <f>ROUND(SUM(BA55:BA59),2)</f>
        <v>0</v>
      </c>
      <c r="BB54" s="106">
        <f>ROUND(SUM(BB55:BB59),2)</f>
        <v>0</v>
      </c>
      <c r="BC54" s="106">
        <f>ROUND(SUM(BC55:BC59),2)</f>
        <v>0</v>
      </c>
      <c r="BD54" s="108">
        <f>ROUND(SUM(BD55:BD59),2)</f>
        <v>0</v>
      </c>
      <c r="BE54" s="6"/>
      <c r="BS54" s="109" t="s">
        <v>69</v>
      </c>
      <c r="BT54" s="109" t="s">
        <v>70</v>
      </c>
      <c r="BU54" s="110" t="s">
        <v>71</v>
      </c>
      <c r="BV54" s="109" t="s">
        <v>72</v>
      </c>
      <c r="BW54" s="109" t="s">
        <v>5</v>
      </c>
      <c r="BX54" s="109" t="s">
        <v>73</v>
      </c>
      <c r="CL54" s="109" t="s">
        <v>19</v>
      </c>
    </row>
    <row r="55" s="7" customFormat="1" ht="24.75" customHeight="1">
      <c r="A55" s="111" t="s">
        <v>74</v>
      </c>
      <c r="B55" s="112"/>
      <c r="C55" s="113"/>
      <c r="D55" s="114" t="s">
        <v>75</v>
      </c>
      <c r="E55" s="114"/>
      <c r="F55" s="114"/>
      <c r="G55" s="114"/>
      <c r="H55" s="114"/>
      <c r="I55" s="115"/>
      <c r="J55" s="114" t="s">
        <v>76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 01 - MK Martynek - vět...'!J30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77</v>
      </c>
      <c r="AR55" s="118"/>
      <c r="AS55" s="119">
        <v>0</v>
      </c>
      <c r="AT55" s="120">
        <f>ROUND(SUM(AV55:AW55),2)</f>
        <v>0</v>
      </c>
      <c r="AU55" s="121">
        <f>'SO 01 - MK Martynek - vět...'!P87</f>
        <v>0</v>
      </c>
      <c r="AV55" s="120">
        <f>'SO 01 - MK Martynek - vět...'!J33</f>
        <v>0</v>
      </c>
      <c r="AW55" s="120">
        <f>'SO 01 - MK Martynek - vět...'!J34</f>
        <v>0</v>
      </c>
      <c r="AX55" s="120">
        <f>'SO 01 - MK Martynek - vět...'!J35</f>
        <v>0</v>
      </c>
      <c r="AY55" s="120">
        <f>'SO 01 - MK Martynek - vět...'!J36</f>
        <v>0</v>
      </c>
      <c r="AZ55" s="120">
        <f>'SO 01 - MK Martynek - vět...'!F33</f>
        <v>0</v>
      </c>
      <c r="BA55" s="120">
        <f>'SO 01 - MK Martynek - vět...'!F34</f>
        <v>0</v>
      </c>
      <c r="BB55" s="120">
        <f>'SO 01 - MK Martynek - vět...'!F35</f>
        <v>0</v>
      </c>
      <c r="BC55" s="120">
        <f>'SO 01 - MK Martynek - vět...'!F36</f>
        <v>0</v>
      </c>
      <c r="BD55" s="122">
        <f>'SO 01 - MK Martynek - vět...'!F37</f>
        <v>0</v>
      </c>
      <c r="BE55" s="7"/>
      <c r="BT55" s="123" t="s">
        <v>78</v>
      </c>
      <c r="BV55" s="123" t="s">
        <v>72</v>
      </c>
      <c r="BW55" s="123" t="s">
        <v>79</v>
      </c>
      <c r="BX55" s="123" t="s">
        <v>5</v>
      </c>
      <c r="CL55" s="123" t="s">
        <v>19</v>
      </c>
      <c r="CM55" s="123" t="s">
        <v>80</v>
      </c>
    </row>
    <row r="56" s="7" customFormat="1" ht="24.75" customHeight="1">
      <c r="A56" s="111" t="s">
        <v>74</v>
      </c>
      <c r="B56" s="112"/>
      <c r="C56" s="113"/>
      <c r="D56" s="114" t="s">
        <v>81</v>
      </c>
      <c r="E56" s="114"/>
      <c r="F56" s="114"/>
      <c r="G56" s="114"/>
      <c r="H56" s="114"/>
      <c r="I56" s="115"/>
      <c r="J56" s="114" t="s">
        <v>82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 02 - MK Martynek - spo...'!J30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77</v>
      </c>
      <c r="AR56" s="118"/>
      <c r="AS56" s="119">
        <v>0</v>
      </c>
      <c r="AT56" s="120">
        <f>ROUND(SUM(AV56:AW56),2)</f>
        <v>0</v>
      </c>
      <c r="AU56" s="121">
        <f>'SO 02 - MK Martynek - spo...'!P87</f>
        <v>0</v>
      </c>
      <c r="AV56" s="120">
        <f>'SO 02 - MK Martynek - spo...'!J33</f>
        <v>0</v>
      </c>
      <c r="AW56" s="120">
        <f>'SO 02 - MK Martynek - spo...'!J34</f>
        <v>0</v>
      </c>
      <c r="AX56" s="120">
        <f>'SO 02 - MK Martynek - spo...'!J35</f>
        <v>0</v>
      </c>
      <c r="AY56" s="120">
        <f>'SO 02 - MK Martynek - spo...'!J36</f>
        <v>0</v>
      </c>
      <c r="AZ56" s="120">
        <f>'SO 02 - MK Martynek - spo...'!F33</f>
        <v>0</v>
      </c>
      <c r="BA56" s="120">
        <f>'SO 02 - MK Martynek - spo...'!F34</f>
        <v>0</v>
      </c>
      <c r="BB56" s="120">
        <f>'SO 02 - MK Martynek - spo...'!F35</f>
        <v>0</v>
      </c>
      <c r="BC56" s="120">
        <f>'SO 02 - MK Martynek - spo...'!F36</f>
        <v>0</v>
      </c>
      <c r="BD56" s="122">
        <f>'SO 02 - MK Martynek - spo...'!F37</f>
        <v>0</v>
      </c>
      <c r="BE56" s="7"/>
      <c r="BT56" s="123" t="s">
        <v>78</v>
      </c>
      <c r="BV56" s="123" t="s">
        <v>72</v>
      </c>
      <c r="BW56" s="123" t="s">
        <v>83</v>
      </c>
      <c r="BX56" s="123" t="s">
        <v>5</v>
      </c>
      <c r="CL56" s="123" t="s">
        <v>19</v>
      </c>
      <c r="CM56" s="123" t="s">
        <v>80</v>
      </c>
    </row>
    <row r="57" s="7" customFormat="1" ht="16.5" customHeight="1">
      <c r="A57" s="111" t="s">
        <v>74</v>
      </c>
      <c r="B57" s="112"/>
      <c r="C57" s="113"/>
      <c r="D57" s="114" t="s">
        <v>84</v>
      </c>
      <c r="E57" s="114"/>
      <c r="F57" s="114"/>
      <c r="G57" s="114"/>
      <c r="H57" s="114"/>
      <c r="I57" s="115"/>
      <c r="J57" s="114" t="s">
        <v>85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 03 - MK SAMCE'!J30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77</v>
      </c>
      <c r="AR57" s="118"/>
      <c r="AS57" s="119">
        <v>0</v>
      </c>
      <c r="AT57" s="120">
        <f>ROUND(SUM(AV57:AW57),2)</f>
        <v>0</v>
      </c>
      <c r="AU57" s="121">
        <f>'SO 03 - MK SAMCE'!P87</f>
        <v>0</v>
      </c>
      <c r="AV57" s="120">
        <f>'SO 03 - MK SAMCE'!J33</f>
        <v>0</v>
      </c>
      <c r="AW57" s="120">
        <f>'SO 03 - MK SAMCE'!J34</f>
        <v>0</v>
      </c>
      <c r="AX57" s="120">
        <f>'SO 03 - MK SAMCE'!J35</f>
        <v>0</v>
      </c>
      <c r="AY57" s="120">
        <f>'SO 03 - MK SAMCE'!J36</f>
        <v>0</v>
      </c>
      <c r="AZ57" s="120">
        <f>'SO 03 - MK SAMCE'!F33</f>
        <v>0</v>
      </c>
      <c r="BA57" s="120">
        <f>'SO 03 - MK SAMCE'!F34</f>
        <v>0</v>
      </c>
      <c r="BB57" s="120">
        <f>'SO 03 - MK SAMCE'!F35</f>
        <v>0</v>
      </c>
      <c r="BC57" s="120">
        <f>'SO 03 - MK SAMCE'!F36</f>
        <v>0</v>
      </c>
      <c r="BD57" s="122">
        <f>'SO 03 - MK SAMCE'!F37</f>
        <v>0</v>
      </c>
      <c r="BE57" s="7"/>
      <c r="BT57" s="123" t="s">
        <v>78</v>
      </c>
      <c r="BV57" s="123" t="s">
        <v>72</v>
      </c>
      <c r="BW57" s="123" t="s">
        <v>86</v>
      </c>
      <c r="BX57" s="123" t="s">
        <v>5</v>
      </c>
      <c r="CL57" s="123" t="s">
        <v>19</v>
      </c>
      <c r="CM57" s="123" t="s">
        <v>80</v>
      </c>
    </row>
    <row r="58" s="7" customFormat="1" ht="16.5" customHeight="1">
      <c r="A58" s="111" t="s">
        <v>74</v>
      </c>
      <c r="B58" s="112"/>
      <c r="C58" s="113"/>
      <c r="D58" s="114" t="s">
        <v>87</v>
      </c>
      <c r="E58" s="114"/>
      <c r="F58" s="114"/>
      <c r="G58" s="114"/>
      <c r="H58" s="114"/>
      <c r="I58" s="115"/>
      <c r="J58" s="114" t="s">
        <v>88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'SO 04 - MK za pilou'!J30</f>
        <v>0</v>
      </c>
      <c r="AH58" s="115"/>
      <c r="AI58" s="115"/>
      <c r="AJ58" s="115"/>
      <c r="AK58" s="115"/>
      <c r="AL58" s="115"/>
      <c r="AM58" s="115"/>
      <c r="AN58" s="116">
        <f>SUM(AG58,AT58)</f>
        <v>0</v>
      </c>
      <c r="AO58" s="115"/>
      <c r="AP58" s="115"/>
      <c r="AQ58" s="117" t="s">
        <v>77</v>
      </c>
      <c r="AR58" s="118"/>
      <c r="AS58" s="119">
        <v>0</v>
      </c>
      <c r="AT58" s="120">
        <f>ROUND(SUM(AV58:AW58),2)</f>
        <v>0</v>
      </c>
      <c r="AU58" s="121">
        <f>'SO 04 - MK za pilou'!P87</f>
        <v>0</v>
      </c>
      <c r="AV58" s="120">
        <f>'SO 04 - MK za pilou'!J33</f>
        <v>0</v>
      </c>
      <c r="AW58" s="120">
        <f>'SO 04 - MK za pilou'!J34</f>
        <v>0</v>
      </c>
      <c r="AX58" s="120">
        <f>'SO 04 - MK za pilou'!J35</f>
        <v>0</v>
      </c>
      <c r="AY58" s="120">
        <f>'SO 04 - MK za pilou'!J36</f>
        <v>0</v>
      </c>
      <c r="AZ58" s="120">
        <f>'SO 04 - MK za pilou'!F33</f>
        <v>0</v>
      </c>
      <c r="BA58" s="120">
        <f>'SO 04 - MK za pilou'!F34</f>
        <v>0</v>
      </c>
      <c r="BB58" s="120">
        <f>'SO 04 - MK za pilou'!F35</f>
        <v>0</v>
      </c>
      <c r="BC58" s="120">
        <f>'SO 04 - MK za pilou'!F36</f>
        <v>0</v>
      </c>
      <c r="BD58" s="122">
        <f>'SO 04 - MK za pilou'!F37</f>
        <v>0</v>
      </c>
      <c r="BE58" s="7"/>
      <c r="BT58" s="123" t="s">
        <v>78</v>
      </c>
      <c r="BV58" s="123" t="s">
        <v>72</v>
      </c>
      <c r="BW58" s="123" t="s">
        <v>89</v>
      </c>
      <c r="BX58" s="123" t="s">
        <v>5</v>
      </c>
      <c r="CL58" s="123" t="s">
        <v>19</v>
      </c>
      <c r="CM58" s="123" t="s">
        <v>80</v>
      </c>
    </row>
    <row r="59" s="7" customFormat="1" ht="16.5" customHeight="1">
      <c r="A59" s="111" t="s">
        <v>74</v>
      </c>
      <c r="B59" s="112"/>
      <c r="C59" s="113"/>
      <c r="D59" s="114" t="s">
        <v>90</v>
      </c>
      <c r="E59" s="114"/>
      <c r="F59" s="114"/>
      <c r="G59" s="114"/>
      <c r="H59" s="114"/>
      <c r="I59" s="115"/>
      <c r="J59" s="114" t="s">
        <v>91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'SO 05 - MK na křivou'!J30</f>
        <v>0</v>
      </c>
      <c r="AH59" s="115"/>
      <c r="AI59" s="115"/>
      <c r="AJ59" s="115"/>
      <c r="AK59" s="115"/>
      <c r="AL59" s="115"/>
      <c r="AM59" s="115"/>
      <c r="AN59" s="116">
        <f>SUM(AG59,AT59)</f>
        <v>0</v>
      </c>
      <c r="AO59" s="115"/>
      <c r="AP59" s="115"/>
      <c r="AQ59" s="117" t="s">
        <v>77</v>
      </c>
      <c r="AR59" s="118"/>
      <c r="AS59" s="124">
        <v>0</v>
      </c>
      <c r="AT59" s="125">
        <f>ROUND(SUM(AV59:AW59),2)</f>
        <v>0</v>
      </c>
      <c r="AU59" s="126">
        <f>'SO 05 - MK na křivou'!P86</f>
        <v>0</v>
      </c>
      <c r="AV59" s="125">
        <f>'SO 05 - MK na křivou'!J33</f>
        <v>0</v>
      </c>
      <c r="AW59" s="125">
        <f>'SO 05 - MK na křivou'!J34</f>
        <v>0</v>
      </c>
      <c r="AX59" s="125">
        <f>'SO 05 - MK na křivou'!J35</f>
        <v>0</v>
      </c>
      <c r="AY59" s="125">
        <f>'SO 05 - MK na křivou'!J36</f>
        <v>0</v>
      </c>
      <c r="AZ59" s="125">
        <f>'SO 05 - MK na křivou'!F33</f>
        <v>0</v>
      </c>
      <c r="BA59" s="125">
        <f>'SO 05 - MK na křivou'!F34</f>
        <v>0</v>
      </c>
      <c r="BB59" s="125">
        <f>'SO 05 - MK na křivou'!F35</f>
        <v>0</v>
      </c>
      <c r="BC59" s="125">
        <f>'SO 05 - MK na křivou'!F36</f>
        <v>0</v>
      </c>
      <c r="BD59" s="127">
        <f>'SO 05 - MK na křivou'!F37</f>
        <v>0</v>
      </c>
      <c r="BE59" s="7"/>
      <c r="BT59" s="123" t="s">
        <v>78</v>
      </c>
      <c r="BV59" s="123" t="s">
        <v>72</v>
      </c>
      <c r="BW59" s="123" t="s">
        <v>92</v>
      </c>
      <c r="BX59" s="123" t="s">
        <v>5</v>
      </c>
      <c r="CL59" s="123" t="s">
        <v>19</v>
      </c>
      <c r="CM59" s="123" t="s">
        <v>80</v>
      </c>
    </row>
    <row r="60" s="2" customFormat="1" ht="30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4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</row>
    <row r="61" s="2" customFormat="1" ht="6.96" customHeight="1">
      <c r="A61" s="38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44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</row>
  </sheetData>
  <sheetProtection sheet="1" formatColumns="0" formatRows="0" objects="1" scenarios="1" spinCount="100000" saltValue="xfRHMNeIdwZkHQkvGAOa8Iu5hi0gw1lyIn2mjMRKvlC1qdSBTupVY3wvDGyfwdTwpZjJCNzN2KqsunNa6nus+Q==" hashValue="Q3KTUSq1qbpjQZffklDVpOKQxTvWvxaQjC5XJwgrYSFqnOJIO+EDLaccsSYsFvm1BdWjDIzCqp/h6pIykj3WPA==" algorithmName="SHA-512" password="CFAF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01 - MK Martynek - vět...'!C2" display="/"/>
    <hyperlink ref="A56" location="'SO 02 - MK Martynek - spo...'!C2" display="/"/>
    <hyperlink ref="A57" location="'SO 03 - MK SAMCE'!C2" display="/"/>
    <hyperlink ref="A58" location="'SO 04 - MK za pilou'!C2" display="/"/>
    <hyperlink ref="A59" location="'SO 05 - MK na křivou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79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80</v>
      </c>
    </row>
    <row r="4" s="1" customFormat="1" ht="24.96" customHeight="1">
      <c r="B4" s="20"/>
      <c r="D4" s="130" t="s">
        <v>93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Opravy MK v obci Hrádek 2026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95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16. 8. 2026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32</v>
      </c>
      <c r="E20" s="38"/>
      <c r="F20" s="38"/>
      <c r="G20" s="38"/>
      <c r="H20" s="38"/>
      <c r="I20" s="132" t="s">
        <v>26</v>
      </c>
      <c r="J20" s="136" t="str">
        <f>IF('Rekapitulace stavby'!AN16="","",'Rekapitulace stavby'!AN16)</f>
        <v/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tr">
        <f>IF('Rekapitulace stavby'!E17="","",'Rekapitulace stavby'!E17)</f>
        <v xml:space="preserve"> </v>
      </c>
      <c r="F21" s="38"/>
      <c r="G21" s="38"/>
      <c r="H21" s="38"/>
      <c r="I21" s="132" t="s">
        <v>28</v>
      </c>
      <c r="J21" s="136" t="str">
        <f>IF('Rekapitulace stavby'!AN17="","",'Rekapitulace stavby'!AN17)</f>
        <v/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33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34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36</v>
      </c>
      <c r="E30" s="38"/>
      <c r="F30" s="38"/>
      <c r="G30" s="38"/>
      <c r="H30" s="38"/>
      <c r="I30" s="38"/>
      <c r="J30" s="144">
        <f>ROUND(J87,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38</v>
      </c>
      <c r="G32" s="38"/>
      <c r="H32" s="38"/>
      <c r="I32" s="145" t="s">
        <v>37</v>
      </c>
      <c r="J32" s="145" t="s">
        <v>39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40</v>
      </c>
      <c r="E33" s="132" t="s">
        <v>41</v>
      </c>
      <c r="F33" s="147">
        <f>ROUND((SUM(BE87:BE124)),  2)</f>
        <v>0</v>
      </c>
      <c r="G33" s="38"/>
      <c r="H33" s="38"/>
      <c r="I33" s="148">
        <v>0.20999999999999999</v>
      </c>
      <c r="J33" s="147">
        <f>ROUND(((SUM(BE87:BE124))*I33),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42</v>
      </c>
      <c r="F34" s="147">
        <f>ROUND((SUM(BF87:BF124)),  2)</f>
        <v>0</v>
      </c>
      <c r="G34" s="38"/>
      <c r="H34" s="38"/>
      <c r="I34" s="148">
        <v>0.12</v>
      </c>
      <c r="J34" s="147">
        <f>ROUND(((SUM(BF87:BF124))*I34),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43</v>
      </c>
      <c r="F35" s="147">
        <f>ROUND((SUM(BG87:BG124)),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44</v>
      </c>
      <c r="F36" s="147">
        <f>ROUND((SUM(BH87:BH124)),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45</v>
      </c>
      <c r="F37" s="147">
        <f>ROUND((SUM(BI87:BI124)),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46</v>
      </c>
      <c r="E39" s="151"/>
      <c r="F39" s="151"/>
      <c r="G39" s="152" t="s">
        <v>47</v>
      </c>
      <c r="H39" s="153" t="s">
        <v>48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96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Opravy MK v obci Hrádek 2026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01 - MK Martynek - větev A k hranici obce Bystřice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 </v>
      </c>
      <c r="G52" s="40"/>
      <c r="H52" s="40"/>
      <c r="I52" s="32" t="s">
        <v>23</v>
      </c>
      <c r="J52" s="72" t="str">
        <f>IF(J12="","",J12)</f>
        <v>16. 8. 2026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Hrádek</v>
      </c>
      <c r="G54" s="40"/>
      <c r="H54" s="40"/>
      <c r="I54" s="32" t="s">
        <v>32</v>
      </c>
      <c r="J54" s="36" t="str">
        <f>E21</f>
        <v xml:space="preserve"> 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97</v>
      </c>
      <c r="D57" s="162"/>
      <c r="E57" s="162"/>
      <c r="F57" s="162"/>
      <c r="G57" s="162"/>
      <c r="H57" s="162"/>
      <c r="I57" s="162"/>
      <c r="J57" s="163" t="s">
        <v>98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68</v>
      </c>
      <c r="D59" s="40"/>
      <c r="E59" s="40"/>
      <c r="F59" s="40"/>
      <c r="G59" s="40"/>
      <c r="H59" s="40"/>
      <c r="I59" s="40"/>
      <c r="J59" s="102">
        <f>J87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99</v>
      </c>
    </row>
    <row r="60" s="9" customFormat="1" ht="24.96" customHeight="1">
      <c r="A60" s="9"/>
      <c r="B60" s="165"/>
      <c r="C60" s="166"/>
      <c r="D60" s="167" t="s">
        <v>100</v>
      </c>
      <c r="E60" s="168"/>
      <c r="F60" s="168"/>
      <c r="G60" s="168"/>
      <c r="H60" s="168"/>
      <c r="I60" s="168"/>
      <c r="J60" s="169">
        <f>J88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101</v>
      </c>
      <c r="E61" s="174"/>
      <c r="F61" s="174"/>
      <c r="G61" s="174"/>
      <c r="H61" s="174"/>
      <c r="I61" s="174"/>
      <c r="J61" s="175">
        <f>J89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102</v>
      </c>
      <c r="E62" s="174"/>
      <c r="F62" s="174"/>
      <c r="G62" s="174"/>
      <c r="H62" s="174"/>
      <c r="I62" s="174"/>
      <c r="J62" s="175">
        <f>J92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103</v>
      </c>
      <c r="E63" s="174"/>
      <c r="F63" s="174"/>
      <c r="G63" s="174"/>
      <c r="H63" s="174"/>
      <c r="I63" s="174"/>
      <c r="J63" s="175">
        <f>J101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104</v>
      </c>
      <c r="E64" s="174"/>
      <c r="F64" s="174"/>
      <c r="G64" s="174"/>
      <c r="H64" s="174"/>
      <c r="I64" s="174"/>
      <c r="J64" s="175">
        <f>J108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105</v>
      </c>
      <c r="E65" s="174"/>
      <c r="F65" s="174"/>
      <c r="G65" s="174"/>
      <c r="H65" s="174"/>
      <c r="I65" s="174"/>
      <c r="J65" s="175">
        <f>J118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5"/>
      <c r="C66" s="166"/>
      <c r="D66" s="167" t="s">
        <v>106</v>
      </c>
      <c r="E66" s="168"/>
      <c r="F66" s="168"/>
      <c r="G66" s="168"/>
      <c r="H66" s="168"/>
      <c r="I66" s="168"/>
      <c r="J66" s="169">
        <f>J121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1"/>
      <c r="C67" s="172"/>
      <c r="D67" s="173" t="s">
        <v>107</v>
      </c>
      <c r="E67" s="174"/>
      <c r="F67" s="174"/>
      <c r="G67" s="174"/>
      <c r="H67" s="174"/>
      <c r="I67" s="174"/>
      <c r="J67" s="175">
        <f>J122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108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16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160" t="str">
        <f>E7</f>
        <v>Opravy MK v obci Hrádek 2026</v>
      </c>
      <c r="F77" s="32"/>
      <c r="G77" s="32"/>
      <c r="H77" s="32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94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E9</f>
        <v>SO 01 - MK Martynek - větev A k hranici obce Bystřice</v>
      </c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40"/>
      <c r="E81" s="40"/>
      <c r="F81" s="27" t="str">
        <f>F12</f>
        <v xml:space="preserve"> </v>
      </c>
      <c r="G81" s="40"/>
      <c r="H81" s="40"/>
      <c r="I81" s="32" t="s">
        <v>23</v>
      </c>
      <c r="J81" s="72" t="str">
        <f>IF(J12="","",J12)</f>
        <v>16. 8. 2026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40"/>
      <c r="E83" s="40"/>
      <c r="F83" s="27" t="str">
        <f>E15</f>
        <v>obec Hrádek</v>
      </c>
      <c r="G83" s="40"/>
      <c r="H83" s="40"/>
      <c r="I83" s="32" t="s">
        <v>32</v>
      </c>
      <c r="J83" s="36" t="str">
        <f>E21</f>
        <v xml:space="preserve"> 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29</v>
      </c>
      <c r="D84" s="40"/>
      <c r="E84" s="40"/>
      <c r="F84" s="27" t="str">
        <f>IF(E18="","",E18)</f>
        <v>Vyplň údaj</v>
      </c>
      <c r="G84" s="40"/>
      <c r="H84" s="40"/>
      <c r="I84" s="32" t="s">
        <v>33</v>
      </c>
      <c r="J84" s="36" t="str">
        <f>E24</f>
        <v xml:space="preserve"> 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77"/>
      <c r="B86" s="178"/>
      <c r="C86" s="179" t="s">
        <v>109</v>
      </c>
      <c r="D86" s="180" t="s">
        <v>55</v>
      </c>
      <c r="E86" s="180" t="s">
        <v>51</v>
      </c>
      <c r="F86" s="180" t="s">
        <v>52</v>
      </c>
      <c r="G86" s="180" t="s">
        <v>110</v>
      </c>
      <c r="H86" s="180" t="s">
        <v>111</v>
      </c>
      <c r="I86" s="180" t="s">
        <v>112</v>
      </c>
      <c r="J86" s="180" t="s">
        <v>98</v>
      </c>
      <c r="K86" s="181" t="s">
        <v>113</v>
      </c>
      <c r="L86" s="182"/>
      <c r="M86" s="92" t="s">
        <v>19</v>
      </c>
      <c r="N86" s="93" t="s">
        <v>40</v>
      </c>
      <c r="O86" s="93" t="s">
        <v>114</v>
      </c>
      <c r="P86" s="93" t="s">
        <v>115</v>
      </c>
      <c r="Q86" s="93" t="s">
        <v>116</v>
      </c>
      <c r="R86" s="93" t="s">
        <v>117</v>
      </c>
      <c r="S86" s="93" t="s">
        <v>118</v>
      </c>
      <c r="T86" s="94" t="s">
        <v>119</v>
      </c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</row>
    <row r="87" s="2" customFormat="1" ht="22.8" customHeight="1">
      <c r="A87" s="38"/>
      <c r="B87" s="39"/>
      <c r="C87" s="99" t="s">
        <v>120</v>
      </c>
      <c r="D87" s="40"/>
      <c r="E87" s="40"/>
      <c r="F87" s="40"/>
      <c r="G87" s="40"/>
      <c r="H87" s="40"/>
      <c r="I87" s="40"/>
      <c r="J87" s="183">
        <f>BK87</f>
        <v>0</v>
      </c>
      <c r="K87" s="40"/>
      <c r="L87" s="44"/>
      <c r="M87" s="95"/>
      <c r="N87" s="184"/>
      <c r="O87" s="96"/>
      <c r="P87" s="185">
        <f>P88+P121</f>
        <v>0</v>
      </c>
      <c r="Q87" s="96"/>
      <c r="R87" s="185">
        <f>R88+R121</f>
        <v>0.021079999999999998</v>
      </c>
      <c r="S87" s="96"/>
      <c r="T87" s="186">
        <f>T88+T121</f>
        <v>129.59999999999999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69</v>
      </c>
      <c r="AU87" s="17" t="s">
        <v>99</v>
      </c>
      <c r="BK87" s="187">
        <f>BK88+BK121</f>
        <v>0</v>
      </c>
    </row>
    <row r="88" s="12" customFormat="1" ht="25.92" customHeight="1">
      <c r="A88" s="12"/>
      <c r="B88" s="188"/>
      <c r="C88" s="189"/>
      <c r="D88" s="190" t="s">
        <v>69</v>
      </c>
      <c r="E88" s="191" t="s">
        <v>121</v>
      </c>
      <c r="F88" s="191" t="s">
        <v>122</v>
      </c>
      <c r="G88" s="189"/>
      <c r="H88" s="189"/>
      <c r="I88" s="192"/>
      <c r="J88" s="193">
        <f>BK88</f>
        <v>0</v>
      </c>
      <c r="K88" s="189"/>
      <c r="L88" s="194"/>
      <c r="M88" s="195"/>
      <c r="N88" s="196"/>
      <c r="O88" s="196"/>
      <c r="P88" s="197">
        <f>P89+P92+P101+P108+P118</f>
        <v>0</v>
      </c>
      <c r="Q88" s="196"/>
      <c r="R88" s="197">
        <f>R89+R92+R101+R108+R118</f>
        <v>0.021079999999999998</v>
      </c>
      <c r="S88" s="196"/>
      <c r="T88" s="198">
        <f>T89+T92+T101+T108+T118</f>
        <v>129.59999999999999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9" t="s">
        <v>78</v>
      </c>
      <c r="AT88" s="200" t="s">
        <v>69</v>
      </c>
      <c r="AU88" s="200" t="s">
        <v>70</v>
      </c>
      <c r="AY88" s="199" t="s">
        <v>123</v>
      </c>
      <c r="BK88" s="201">
        <f>BK89+BK92+BK101+BK108+BK118</f>
        <v>0</v>
      </c>
    </row>
    <row r="89" s="12" customFormat="1" ht="22.8" customHeight="1">
      <c r="A89" s="12"/>
      <c r="B89" s="188"/>
      <c r="C89" s="189"/>
      <c r="D89" s="190" t="s">
        <v>69</v>
      </c>
      <c r="E89" s="202" t="s">
        <v>78</v>
      </c>
      <c r="F89" s="202" t="s">
        <v>124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SUM(P90:P91)</f>
        <v>0</v>
      </c>
      <c r="Q89" s="196"/>
      <c r="R89" s="197">
        <f>SUM(R90:R91)</f>
        <v>0.016199999999999999</v>
      </c>
      <c r="S89" s="196"/>
      <c r="T89" s="198">
        <f>SUM(T90:T91)</f>
        <v>124.2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9" t="s">
        <v>78</v>
      </c>
      <c r="AT89" s="200" t="s">
        <v>69</v>
      </c>
      <c r="AU89" s="200" t="s">
        <v>78</v>
      </c>
      <c r="AY89" s="199" t="s">
        <v>123</v>
      </c>
      <c r="BK89" s="201">
        <f>SUM(BK90:BK91)</f>
        <v>0</v>
      </c>
    </row>
    <row r="90" s="2" customFormat="1" ht="24.15" customHeight="1">
      <c r="A90" s="38"/>
      <c r="B90" s="39"/>
      <c r="C90" s="204" t="s">
        <v>78</v>
      </c>
      <c r="D90" s="204" t="s">
        <v>125</v>
      </c>
      <c r="E90" s="205" t="s">
        <v>126</v>
      </c>
      <c r="F90" s="206" t="s">
        <v>127</v>
      </c>
      <c r="G90" s="207" t="s">
        <v>128</v>
      </c>
      <c r="H90" s="208">
        <v>540</v>
      </c>
      <c r="I90" s="209"/>
      <c r="J90" s="210">
        <f>ROUND(I90*H90,2)</f>
        <v>0</v>
      </c>
      <c r="K90" s="206" t="s">
        <v>129</v>
      </c>
      <c r="L90" s="44"/>
      <c r="M90" s="211" t="s">
        <v>19</v>
      </c>
      <c r="N90" s="212" t="s">
        <v>41</v>
      </c>
      <c r="O90" s="84"/>
      <c r="P90" s="213">
        <f>O90*H90</f>
        <v>0</v>
      </c>
      <c r="Q90" s="213">
        <v>3.0000000000000001E-05</v>
      </c>
      <c r="R90" s="213">
        <f>Q90*H90</f>
        <v>0.016199999999999999</v>
      </c>
      <c r="S90" s="213">
        <v>0.23000000000000001</v>
      </c>
      <c r="T90" s="214">
        <f>S90*H90</f>
        <v>124.2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5" t="s">
        <v>130</v>
      </c>
      <c r="AT90" s="215" t="s">
        <v>125</v>
      </c>
      <c r="AU90" s="215" t="s">
        <v>80</v>
      </c>
      <c r="AY90" s="17" t="s">
        <v>123</v>
      </c>
      <c r="BE90" s="216">
        <f>IF(N90="základní",J90,0)</f>
        <v>0</v>
      </c>
      <c r="BF90" s="216">
        <f>IF(N90="snížená",J90,0)</f>
        <v>0</v>
      </c>
      <c r="BG90" s="216">
        <f>IF(N90="zákl. přenesená",J90,0)</f>
        <v>0</v>
      </c>
      <c r="BH90" s="216">
        <f>IF(N90="sníž. přenesená",J90,0)</f>
        <v>0</v>
      </c>
      <c r="BI90" s="216">
        <f>IF(N90="nulová",J90,0)</f>
        <v>0</v>
      </c>
      <c r="BJ90" s="17" t="s">
        <v>78</v>
      </c>
      <c r="BK90" s="216">
        <f>ROUND(I90*H90,2)</f>
        <v>0</v>
      </c>
      <c r="BL90" s="17" t="s">
        <v>130</v>
      </c>
      <c r="BM90" s="215" t="s">
        <v>131</v>
      </c>
    </row>
    <row r="91" s="2" customFormat="1">
      <c r="A91" s="38"/>
      <c r="B91" s="39"/>
      <c r="C91" s="40"/>
      <c r="D91" s="217" t="s">
        <v>132</v>
      </c>
      <c r="E91" s="40"/>
      <c r="F91" s="218" t="s">
        <v>133</v>
      </c>
      <c r="G91" s="40"/>
      <c r="H91" s="40"/>
      <c r="I91" s="219"/>
      <c r="J91" s="40"/>
      <c r="K91" s="40"/>
      <c r="L91" s="44"/>
      <c r="M91" s="220"/>
      <c r="N91" s="221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132</v>
      </c>
      <c r="AU91" s="17" t="s">
        <v>80</v>
      </c>
    </row>
    <row r="92" s="12" customFormat="1" ht="22.8" customHeight="1">
      <c r="A92" s="12"/>
      <c r="B92" s="188"/>
      <c r="C92" s="189"/>
      <c r="D92" s="190" t="s">
        <v>69</v>
      </c>
      <c r="E92" s="202" t="s">
        <v>134</v>
      </c>
      <c r="F92" s="202" t="s">
        <v>135</v>
      </c>
      <c r="G92" s="189"/>
      <c r="H92" s="189"/>
      <c r="I92" s="192"/>
      <c r="J92" s="203">
        <f>BK92</f>
        <v>0</v>
      </c>
      <c r="K92" s="189"/>
      <c r="L92" s="194"/>
      <c r="M92" s="195"/>
      <c r="N92" s="196"/>
      <c r="O92" s="196"/>
      <c r="P92" s="197">
        <f>SUM(P93:P100)</f>
        <v>0</v>
      </c>
      <c r="Q92" s="196"/>
      <c r="R92" s="197">
        <f>SUM(R93:R100)</f>
        <v>0</v>
      </c>
      <c r="S92" s="196"/>
      <c r="T92" s="198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9" t="s">
        <v>78</v>
      </c>
      <c r="AT92" s="200" t="s">
        <v>69</v>
      </c>
      <c r="AU92" s="200" t="s">
        <v>78</v>
      </c>
      <c r="AY92" s="199" t="s">
        <v>123</v>
      </c>
      <c r="BK92" s="201">
        <f>SUM(BK93:BK100)</f>
        <v>0</v>
      </c>
    </row>
    <row r="93" s="2" customFormat="1" ht="16.5" customHeight="1">
      <c r="A93" s="38"/>
      <c r="B93" s="39"/>
      <c r="C93" s="204" t="s">
        <v>80</v>
      </c>
      <c r="D93" s="204" t="s">
        <v>125</v>
      </c>
      <c r="E93" s="205" t="s">
        <v>136</v>
      </c>
      <c r="F93" s="206" t="s">
        <v>137</v>
      </c>
      <c r="G93" s="207" t="s">
        <v>128</v>
      </c>
      <c r="H93" s="208">
        <v>540</v>
      </c>
      <c r="I93" s="209"/>
      <c r="J93" s="210">
        <f>ROUND(I93*H93,2)</f>
        <v>0</v>
      </c>
      <c r="K93" s="206" t="s">
        <v>129</v>
      </c>
      <c r="L93" s="44"/>
      <c r="M93" s="211" t="s">
        <v>19</v>
      </c>
      <c r="N93" s="212" t="s">
        <v>41</v>
      </c>
      <c r="O93" s="84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5" t="s">
        <v>130</v>
      </c>
      <c r="AT93" s="215" t="s">
        <v>125</v>
      </c>
      <c r="AU93" s="215" t="s">
        <v>80</v>
      </c>
      <c r="AY93" s="17" t="s">
        <v>123</v>
      </c>
      <c r="BE93" s="216">
        <f>IF(N93="základní",J93,0)</f>
        <v>0</v>
      </c>
      <c r="BF93" s="216">
        <f>IF(N93="snížená",J93,0)</f>
        <v>0</v>
      </c>
      <c r="BG93" s="216">
        <f>IF(N93="zákl. přenesená",J93,0)</f>
        <v>0</v>
      </c>
      <c r="BH93" s="216">
        <f>IF(N93="sníž. přenesená",J93,0)</f>
        <v>0</v>
      </c>
      <c r="BI93" s="216">
        <f>IF(N93="nulová",J93,0)</f>
        <v>0</v>
      </c>
      <c r="BJ93" s="17" t="s">
        <v>78</v>
      </c>
      <c r="BK93" s="216">
        <f>ROUND(I93*H93,2)</f>
        <v>0</v>
      </c>
      <c r="BL93" s="17" t="s">
        <v>130</v>
      </c>
      <c r="BM93" s="215" t="s">
        <v>138</v>
      </c>
    </row>
    <row r="94" s="2" customFormat="1">
      <c r="A94" s="38"/>
      <c r="B94" s="39"/>
      <c r="C94" s="40"/>
      <c r="D94" s="217" t="s">
        <v>132</v>
      </c>
      <c r="E94" s="40"/>
      <c r="F94" s="218" t="s">
        <v>139</v>
      </c>
      <c r="G94" s="40"/>
      <c r="H94" s="40"/>
      <c r="I94" s="219"/>
      <c r="J94" s="40"/>
      <c r="K94" s="40"/>
      <c r="L94" s="44"/>
      <c r="M94" s="220"/>
      <c r="N94" s="221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132</v>
      </c>
      <c r="AU94" s="17" t="s">
        <v>80</v>
      </c>
    </row>
    <row r="95" s="2" customFormat="1" ht="16.5" customHeight="1">
      <c r="A95" s="38"/>
      <c r="B95" s="39"/>
      <c r="C95" s="204" t="s">
        <v>140</v>
      </c>
      <c r="D95" s="204" t="s">
        <v>125</v>
      </c>
      <c r="E95" s="205" t="s">
        <v>141</v>
      </c>
      <c r="F95" s="206" t="s">
        <v>142</v>
      </c>
      <c r="G95" s="207" t="s">
        <v>128</v>
      </c>
      <c r="H95" s="208">
        <v>540</v>
      </c>
      <c r="I95" s="209"/>
      <c r="J95" s="210">
        <f>ROUND(I95*H95,2)</f>
        <v>0</v>
      </c>
      <c r="K95" s="206" t="s">
        <v>129</v>
      </c>
      <c r="L95" s="44"/>
      <c r="M95" s="211" t="s">
        <v>19</v>
      </c>
      <c r="N95" s="212" t="s">
        <v>41</v>
      </c>
      <c r="O95" s="84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5" t="s">
        <v>130</v>
      </c>
      <c r="AT95" s="215" t="s">
        <v>125</v>
      </c>
      <c r="AU95" s="215" t="s">
        <v>80</v>
      </c>
      <c r="AY95" s="17" t="s">
        <v>123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7" t="s">
        <v>78</v>
      </c>
      <c r="BK95" s="216">
        <f>ROUND(I95*H95,2)</f>
        <v>0</v>
      </c>
      <c r="BL95" s="17" t="s">
        <v>130</v>
      </c>
      <c r="BM95" s="215" t="s">
        <v>143</v>
      </c>
    </row>
    <row r="96" s="2" customFormat="1">
      <c r="A96" s="38"/>
      <c r="B96" s="39"/>
      <c r="C96" s="40"/>
      <c r="D96" s="217" t="s">
        <v>132</v>
      </c>
      <c r="E96" s="40"/>
      <c r="F96" s="218" t="s">
        <v>144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132</v>
      </c>
      <c r="AU96" s="17" t="s">
        <v>80</v>
      </c>
    </row>
    <row r="97" s="2" customFormat="1" ht="24.15" customHeight="1">
      <c r="A97" s="38"/>
      <c r="B97" s="39"/>
      <c r="C97" s="204" t="s">
        <v>130</v>
      </c>
      <c r="D97" s="204" t="s">
        <v>125</v>
      </c>
      <c r="E97" s="205" t="s">
        <v>145</v>
      </c>
      <c r="F97" s="206" t="s">
        <v>146</v>
      </c>
      <c r="G97" s="207" t="s">
        <v>128</v>
      </c>
      <c r="H97" s="208">
        <v>540</v>
      </c>
      <c r="I97" s="209"/>
      <c r="J97" s="210">
        <f>ROUND(I97*H97,2)</f>
        <v>0</v>
      </c>
      <c r="K97" s="206" t="s">
        <v>129</v>
      </c>
      <c r="L97" s="44"/>
      <c r="M97" s="211" t="s">
        <v>19</v>
      </c>
      <c r="N97" s="212" t="s">
        <v>41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130</v>
      </c>
      <c r="AT97" s="215" t="s">
        <v>125</v>
      </c>
      <c r="AU97" s="215" t="s">
        <v>80</v>
      </c>
      <c r="AY97" s="17" t="s">
        <v>123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78</v>
      </c>
      <c r="BK97" s="216">
        <f>ROUND(I97*H97,2)</f>
        <v>0</v>
      </c>
      <c r="BL97" s="17" t="s">
        <v>130</v>
      </c>
      <c r="BM97" s="215" t="s">
        <v>147</v>
      </c>
    </row>
    <row r="98" s="2" customFormat="1">
      <c r="A98" s="38"/>
      <c r="B98" s="39"/>
      <c r="C98" s="40"/>
      <c r="D98" s="217" t="s">
        <v>132</v>
      </c>
      <c r="E98" s="40"/>
      <c r="F98" s="218" t="s">
        <v>148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132</v>
      </c>
      <c r="AU98" s="17" t="s">
        <v>80</v>
      </c>
    </row>
    <row r="99" s="2" customFormat="1" ht="24.15" customHeight="1">
      <c r="A99" s="38"/>
      <c r="B99" s="39"/>
      <c r="C99" s="204" t="s">
        <v>134</v>
      </c>
      <c r="D99" s="204" t="s">
        <v>125</v>
      </c>
      <c r="E99" s="205" t="s">
        <v>149</v>
      </c>
      <c r="F99" s="206" t="s">
        <v>150</v>
      </c>
      <c r="G99" s="207" t="s">
        <v>128</v>
      </c>
      <c r="H99" s="208">
        <v>540</v>
      </c>
      <c r="I99" s="209"/>
      <c r="J99" s="210">
        <f>ROUND(I99*H99,2)</f>
        <v>0</v>
      </c>
      <c r="K99" s="206" t="s">
        <v>129</v>
      </c>
      <c r="L99" s="44"/>
      <c r="M99" s="211" t="s">
        <v>19</v>
      </c>
      <c r="N99" s="212" t="s">
        <v>41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130</v>
      </c>
      <c r="AT99" s="215" t="s">
        <v>125</v>
      </c>
      <c r="AU99" s="215" t="s">
        <v>80</v>
      </c>
      <c r="AY99" s="17" t="s">
        <v>123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78</v>
      </c>
      <c r="BK99" s="216">
        <f>ROUND(I99*H99,2)</f>
        <v>0</v>
      </c>
      <c r="BL99" s="17" t="s">
        <v>130</v>
      </c>
      <c r="BM99" s="215" t="s">
        <v>151</v>
      </c>
    </row>
    <row r="100" s="2" customFormat="1">
      <c r="A100" s="38"/>
      <c r="B100" s="39"/>
      <c r="C100" s="40"/>
      <c r="D100" s="217" t="s">
        <v>132</v>
      </c>
      <c r="E100" s="40"/>
      <c r="F100" s="218" t="s">
        <v>152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132</v>
      </c>
      <c r="AU100" s="17" t="s">
        <v>80</v>
      </c>
    </row>
    <row r="101" s="12" customFormat="1" ht="22.8" customHeight="1">
      <c r="A101" s="12"/>
      <c r="B101" s="188"/>
      <c r="C101" s="189"/>
      <c r="D101" s="190" t="s">
        <v>69</v>
      </c>
      <c r="E101" s="202" t="s">
        <v>153</v>
      </c>
      <c r="F101" s="202" t="s">
        <v>154</v>
      </c>
      <c r="G101" s="189"/>
      <c r="H101" s="189"/>
      <c r="I101" s="192"/>
      <c r="J101" s="203">
        <f>BK101</f>
        <v>0</v>
      </c>
      <c r="K101" s="189"/>
      <c r="L101" s="194"/>
      <c r="M101" s="195"/>
      <c r="N101" s="196"/>
      <c r="O101" s="196"/>
      <c r="P101" s="197">
        <f>SUM(P102:P107)</f>
        <v>0</v>
      </c>
      <c r="Q101" s="196"/>
      <c r="R101" s="197">
        <f>SUM(R102:R107)</f>
        <v>0.0048799999999999998</v>
      </c>
      <c r="S101" s="196"/>
      <c r="T101" s="198">
        <f>SUM(T102:T107)</f>
        <v>5.4000000000000004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99" t="s">
        <v>78</v>
      </c>
      <c r="AT101" s="200" t="s">
        <v>69</v>
      </c>
      <c r="AU101" s="200" t="s">
        <v>78</v>
      </c>
      <c r="AY101" s="199" t="s">
        <v>123</v>
      </c>
      <c r="BK101" s="201">
        <f>SUM(BK102:BK107)</f>
        <v>0</v>
      </c>
    </row>
    <row r="102" s="2" customFormat="1" ht="21.75" customHeight="1">
      <c r="A102" s="38"/>
      <c r="B102" s="39"/>
      <c r="C102" s="204" t="s">
        <v>155</v>
      </c>
      <c r="D102" s="204" t="s">
        <v>125</v>
      </c>
      <c r="E102" s="205" t="s">
        <v>156</v>
      </c>
      <c r="F102" s="206" t="s">
        <v>157</v>
      </c>
      <c r="G102" s="207" t="s">
        <v>158</v>
      </c>
      <c r="H102" s="208">
        <v>8</v>
      </c>
      <c r="I102" s="209"/>
      <c r="J102" s="210">
        <f>ROUND(I102*H102,2)</f>
        <v>0</v>
      </c>
      <c r="K102" s="206" t="s">
        <v>129</v>
      </c>
      <c r="L102" s="44"/>
      <c r="M102" s="211" t="s">
        <v>19</v>
      </c>
      <c r="N102" s="212" t="s">
        <v>41</v>
      </c>
      <c r="O102" s="84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5" t="s">
        <v>130</v>
      </c>
      <c r="AT102" s="215" t="s">
        <v>125</v>
      </c>
      <c r="AU102" s="215" t="s">
        <v>80</v>
      </c>
      <c r="AY102" s="17" t="s">
        <v>123</v>
      </c>
      <c r="BE102" s="216">
        <f>IF(N102="základní",J102,0)</f>
        <v>0</v>
      </c>
      <c r="BF102" s="216">
        <f>IF(N102="snížená",J102,0)</f>
        <v>0</v>
      </c>
      <c r="BG102" s="216">
        <f>IF(N102="zákl. přenesená",J102,0)</f>
        <v>0</v>
      </c>
      <c r="BH102" s="216">
        <f>IF(N102="sníž. přenesená",J102,0)</f>
        <v>0</v>
      </c>
      <c r="BI102" s="216">
        <f>IF(N102="nulová",J102,0)</f>
        <v>0</v>
      </c>
      <c r="BJ102" s="17" t="s">
        <v>78</v>
      </c>
      <c r="BK102" s="216">
        <f>ROUND(I102*H102,2)</f>
        <v>0</v>
      </c>
      <c r="BL102" s="17" t="s">
        <v>130</v>
      </c>
      <c r="BM102" s="215" t="s">
        <v>159</v>
      </c>
    </row>
    <row r="103" s="2" customFormat="1">
      <c r="A103" s="38"/>
      <c r="B103" s="39"/>
      <c r="C103" s="40"/>
      <c r="D103" s="217" t="s">
        <v>132</v>
      </c>
      <c r="E103" s="40"/>
      <c r="F103" s="218" t="s">
        <v>160</v>
      </c>
      <c r="G103" s="40"/>
      <c r="H103" s="40"/>
      <c r="I103" s="219"/>
      <c r="J103" s="40"/>
      <c r="K103" s="40"/>
      <c r="L103" s="44"/>
      <c r="M103" s="220"/>
      <c r="N103" s="221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132</v>
      </c>
      <c r="AU103" s="17" t="s">
        <v>80</v>
      </c>
    </row>
    <row r="104" s="2" customFormat="1" ht="33" customHeight="1">
      <c r="A104" s="38"/>
      <c r="B104" s="39"/>
      <c r="C104" s="204" t="s">
        <v>161</v>
      </c>
      <c r="D104" s="204" t="s">
        <v>125</v>
      </c>
      <c r="E104" s="205" t="s">
        <v>162</v>
      </c>
      <c r="F104" s="206" t="s">
        <v>163</v>
      </c>
      <c r="G104" s="207" t="s">
        <v>158</v>
      </c>
      <c r="H104" s="208">
        <v>8</v>
      </c>
      <c r="I104" s="209"/>
      <c r="J104" s="210">
        <f>ROUND(I104*H104,2)</f>
        <v>0</v>
      </c>
      <c r="K104" s="206" t="s">
        <v>129</v>
      </c>
      <c r="L104" s="44"/>
      <c r="M104" s="211" t="s">
        <v>19</v>
      </c>
      <c r="N104" s="212" t="s">
        <v>41</v>
      </c>
      <c r="O104" s="84"/>
      <c r="P104" s="213">
        <f>O104*H104</f>
        <v>0</v>
      </c>
      <c r="Q104" s="213">
        <v>0.00060999999999999997</v>
      </c>
      <c r="R104" s="213">
        <f>Q104*H104</f>
        <v>0.0048799999999999998</v>
      </c>
      <c r="S104" s="213">
        <v>0</v>
      </c>
      <c r="T104" s="214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5" t="s">
        <v>130</v>
      </c>
      <c r="AT104" s="215" t="s">
        <v>125</v>
      </c>
      <c r="AU104" s="215" t="s">
        <v>80</v>
      </c>
      <c r="AY104" s="17" t="s">
        <v>123</v>
      </c>
      <c r="BE104" s="216">
        <f>IF(N104="základní",J104,0)</f>
        <v>0</v>
      </c>
      <c r="BF104" s="216">
        <f>IF(N104="snížená",J104,0)</f>
        <v>0</v>
      </c>
      <c r="BG104" s="216">
        <f>IF(N104="zákl. přenesená",J104,0)</f>
        <v>0</v>
      </c>
      <c r="BH104" s="216">
        <f>IF(N104="sníž. přenesená",J104,0)</f>
        <v>0</v>
      </c>
      <c r="BI104" s="216">
        <f>IF(N104="nulová",J104,0)</f>
        <v>0</v>
      </c>
      <c r="BJ104" s="17" t="s">
        <v>78</v>
      </c>
      <c r="BK104" s="216">
        <f>ROUND(I104*H104,2)</f>
        <v>0</v>
      </c>
      <c r="BL104" s="17" t="s">
        <v>130</v>
      </c>
      <c r="BM104" s="215" t="s">
        <v>164</v>
      </c>
    </row>
    <row r="105" s="2" customFormat="1">
      <c r="A105" s="38"/>
      <c r="B105" s="39"/>
      <c r="C105" s="40"/>
      <c r="D105" s="217" t="s">
        <v>132</v>
      </c>
      <c r="E105" s="40"/>
      <c r="F105" s="218" t="s">
        <v>165</v>
      </c>
      <c r="G105" s="40"/>
      <c r="H105" s="40"/>
      <c r="I105" s="219"/>
      <c r="J105" s="40"/>
      <c r="K105" s="40"/>
      <c r="L105" s="44"/>
      <c r="M105" s="220"/>
      <c r="N105" s="221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132</v>
      </c>
      <c r="AU105" s="17" t="s">
        <v>80</v>
      </c>
    </row>
    <row r="106" s="2" customFormat="1" ht="21.75" customHeight="1">
      <c r="A106" s="38"/>
      <c r="B106" s="39"/>
      <c r="C106" s="204" t="s">
        <v>166</v>
      </c>
      <c r="D106" s="204" t="s">
        <v>125</v>
      </c>
      <c r="E106" s="205" t="s">
        <v>167</v>
      </c>
      <c r="F106" s="206" t="s">
        <v>168</v>
      </c>
      <c r="G106" s="207" t="s">
        <v>128</v>
      </c>
      <c r="H106" s="208">
        <v>540</v>
      </c>
      <c r="I106" s="209"/>
      <c r="J106" s="210">
        <f>ROUND(I106*H106,2)</f>
        <v>0</v>
      </c>
      <c r="K106" s="206" t="s">
        <v>129</v>
      </c>
      <c r="L106" s="44"/>
      <c r="M106" s="211" t="s">
        <v>19</v>
      </c>
      <c r="N106" s="212" t="s">
        <v>41</v>
      </c>
      <c r="O106" s="84"/>
      <c r="P106" s="213">
        <f>O106*H106</f>
        <v>0</v>
      </c>
      <c r="Q106" s="213">
        <v>0</v>
      </c>
      <c r="R106" s="213">
        <f>Q106*H106</f>
        <v>0</v>
      </c>
      <c r="S106" s="213">
        <v>0.01</v>
      </c>
      <c r="T106" s="214">
        <f>S106*H106</f>
        <v>5.4000000000000004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5" t="s">
        <v>130</v>
      </c>
      <c r="AT106" s="215" t="s">
        <v>125</v>
      </c>
      <c r="AU106" s="215" t="s">
        <v>80</v>
      </c>
      <c r="AY106" s="17" t="s">
        <v>123</v>
      </c>
      <c r="BE106" s="216">
        <f>IF(N106="základní",J106,0)</f>
        <v>0</v>
      </c>
      <c r="BF106" s="216">
        <f>IF(N106="snížená",J106,0)</f>
        <v>0</v>
      </c>
      <c r="BG106" s="216">
        <f>IF(N106="zákl. přenesená",J106,0)</f>
        <v>0</v>
      </c>
      <c r="BH106" s="216">
        <f>IF(N106="sníž. přenesená",J106,0)</f>
        <v>0</v>
      </c>
      <c r="BI106" s="216">
        <f>IF(N106="nulová",J106,0)</f>
        <v>0</v>
      </c>
      <c r="BJ106" s="17" t="s">
        <v>78</v>
      </c>
      <c r="BK106" s="216">
        <f>ROUND(I106*H106,2)</f>
        <v>0</v>
      </c>
      <c r="BL106" s="17" t="s">
        <v>130</v>
      </c>
      <c r="BM106" s="215" t="s">
        <v>169</v>
      </c>
    </row>
    <row r="107" s="2" customFormat="1">
      <c r="A107" s="38"/>
      <c r="B107" s="39"/>
      <c r="C107" s="40"/>
      <c r="D107" s="217" t="s">
        <v>132</v>
      </c>
      <c r="E107" s="40"/>
      <c r="F107" s="218" t="s">
        <v>170</v>
      </c>
      <c r="G107" s="40"/>
      <c r="H107" s="40"/>
      <c r="I107" s="219"/>
      <c r="J107" s="40"/>
      <c r="K107" s="40"/>
      <c r="L107" s="44"/>
      <c r="M107" s="220"/>
      <c r="N107" s="221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132</v>
      </c>
      <c r="AU107" s="17" t="s">
        <v>80</v>
      </c>
    </row>
    <row r="108" s="12" customFormat="1" ht="22.8" customHeight="1">
      <c r="A108" s="12"/>
      <c r="B108" s="188"/>
      <c r="C108" s="189"/>
      <c r="D108" s="190" t="s">
        <v>69</v>
      </c>
      <c r="E108" s="202" t="s">
        <v>171</v>
      </c>
      <c r="F108" s="202" t="s">
        <v>172</v>
      </c>
      <c r="G108" s="189"/>
      <c r="H108" s="189"/>
      <c r="I108" s="192"/>
      <c r="J108" s="203">
        <f>BK108</f>
        <v>0</v>
      </c>
      <c r="K108" s="189"/>
      <c r="L108" s="194"/>
      <c r="M108" s="195"/>
      <c r="N108" s="196"/>
      <c r="O108" s="196"/>
      <c r="P108" s="197">
        <f>SUM(P109:P117)</f>
        <v>0</v>
      </c>
      <c r="Q108" s="196"/>
      <c r="R108" s="197">
        <f>SUM(R109:R117)</f>
        <v>0</v>
      </c>
      <c r="S108" s="196"/>
      <c r="T108" s="198">
        <f>SUM(T109:T117)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99" t="s">
        <v>78</v>
      </c>
      <c r="AT108" s="200" t="s">
        <v>69</v>
      </c>
      <c r="AU108" s="200" t="s">
        <v>78</v>
      </c>
      <c r="AY108" s="199" t="s">
        <v>123</v>
      </c>
      <c r="BK108" s="201">
        <f>SUM(BK109:BK117)</f>
        <v>0</v>
      </c>
    </row>
    <row r="109" s="2" customFormat="1" ht="16.5" customHeight="1">
      <c r="A109" s="38"/>
      <c r="B109" s="39"/>
      <c r="C109" s="204" t="s">
        <v>153</v>
      </c>
      <c r="D109" s="204" t="s">
        <v>125</v>
      </c>
      <c r="E109" s="205" t="s">
        <v>173</v>
      </c>
      <c r="F109" s="206" t="s">
        <v>174</v>
      </c>
      <c r="G109" s="207" t="s">
        <v>175</v>
      </c>
      <c r="H109" s="208">
        <v>129.59999999999999</v>
      </c>
      <c r="I109" s="209"/>
      <c r="J109" s="210">
        <f>ROUND(I109*H109,2)</f>
        <v>0</v>
      </c>
      <c r="K109" s="206" t="s">
        <v>129</v>
      </c>
      <c r="L109" s="44"/>
      <c r="M109" s="211" t="s">
        <v>19</v>
      </c>
      <c r="N109" s="212" t="s">
        <v>41</v>
      </c>
      <c r="O109" s="84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5" t="s">
        <v>130</v>
      </c>
      <c r="AT109" s="215" t="s">
        <v>125</v>
      </c>
      <c r="AU109" s="215" t="s">
        <v>80</v>
      </c>
      <c r="AY109" s="17" t="s">
        <v>123</v>
      </c>
      <c r="BE109" s="216">
        <f>IF(N109="základní",J109,0)</f>
        <v>0</v>
      </c>
      <c r="BF109" s="216">
        <f>IF(N109="snížená",J109,0)</f>
        <v>0</v>
      </c>
      <c r="BG109" s="216">
        <f>IF(N109="zákl. přenesená",J109,0)</f>
        <v>0</v>
      </c>
      <c r="BH109" s="216">
        <f>IF(N109="sníž. přenesená",J109,0)</f>
        <v>0</v>
      </c>
      <c r="BI109" s="216">
        <f>IF(N109="nulová",J109,0)</f>
        <v>0</v>
      </c>
      <c r="BJ109" s="17" t="s">
        <v>78</v>
      </c>
      <c r="BK109" s="216">
        <f>ROUND(I109*H109,2)</f>
        <v>0</v>
      </c>
      <c r="BL109" s="17" t="s">
        <v>130</v>
      </c>
      <c r="BM109" s="215" t="s">
        <v>176</v>
      </c>
    </row>
    <row r="110" s="2" customFormat="1">
      <c r="A110" s="38"/>
      <c r="B110" s="39"/>
      <c r="C110" s="40"/>
      <c r="D110" s="217" t="s">
        <v>132</v>
      </c>
      <c r="E110" s="40"/>
      <c r="F110" s="218" t="s">
        <v>177</v>
      </c>
      <c r="G110" s="40"/>
      <c r="H110" s="40"/>
      <c r="I110" s="219"/>
      <c r="J110" s="40"/>
      <c r="K110" s="40"/>
      <c r="L110" s="44"/>
      <c r="M110" s="220"/>
      <c r="N110" s="221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132</v>
      </c>
      <c r="AU110" s="17" t="s">
        <v>80</v>
      </c>
    </row>
    <row r="111" s="2" customFormat="1" ht="24.15" customHeight="1">
      <c r="A111" s="38"/>
      <c r="B111" s="39"/>
      <c r="C111" s="204" t="s">
        <v>178</v>
      </c>
      <c r="D111" s="204" t="s">
        <v>125</v>
      </c>
      <c r="E111" s="205" t="s">
        <v>179</v>
      </c>
      <c r="F111" s="206" t="s">
        <v>180</v>
      </c>
      <c r="G111" s="207" t="s">
        <v>175</v>
      </c>
      <c r="H111" s="208">
        <v>129.59999999999999</v>
      </c>
      <c r="I111" s="209"/>
      <c r="J111" s="210">
        <f>ROUND(I111*H111,2)</f>
        <v>0</v>
      </c>
      <c r="K111" s="206" t="s">
        <v>129</v>
      </c>
      <c r="L111" s="44"/>
      <c r="M111" s="211" t="s">
        <v>19</v>
      </c>
      <c r="N111" s="212" t="s">
        <v>41</v>
      </c>
      <c r="O111" s="84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5" t="s">
        <v>130</v>
      </c>
      <c r="AT111" s="215" t="s">
        <v>125</v>
      </c>
      <c r="AU111" s="215" t="s">
        <v>80</v>
      </c>
      <c r="AY111" s="17" t="s">
        <v>123</v>
      </c>
      <c r="BE111" s="216">
        <f>IF(N111="základní",J111,0)</f>
        <v>0</v>
      </c>
      <c r="BF111" s="216">
        <f>IF(N111="snížená",J111,0)</f>
        <v>0</v>
      </c>
      <c r="BG111" s="216">
        <f>IF(N111="zákl. přenesená",J111,0)</f>
        <v>0</v>
      </c>
      <c r="BH111" s="216">
        <f>IF(N111="sníž. přenesená",J111,0)</f>
        <v>0</v>
      </c>
      <c r="BI111" s="216">
        <f>IF(N111="nulová",J111,0)</f>
        <v>0</v>
      </c>
      <c r="BJ111" s="17" t="s">
        <v>78</v>
      </c>
      <c r="BK111" s="216">
        <f>ROUND(I111*H111,2)</f>
        <v>0</v>
      </c>
      <c r="BL111" s="17" t="s">
        <v>130</v>
      </c>
      <c r="BM111" s="215" t="s">
        <v>181</v>
      </c>
    </row>
    <row r="112" s="2" customFormat="1">
      <c r="A112" s="38"/>
      <c r="B112" s="39"/>
      <c r="C112" s="40"/>
      <c r="D112" s="217" t="s">
        <v>132</v>
      </c>
      <c r="E112" s="40"/>
      <c r="F112" s="218" t="s">
        <v>182</v>
      </c>
      <c r="G112" s="40"/>
      <c r="H112" s="40"/>
      <c r="I112" s="219"/>
      <c r="J112" s="40"/>
      <c r="K112" s="40"/>
      <c r="L112" s="44"/>
      <c r="M112" s="220"/>
      <c r="N112" s="221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132</v>
      </c>
      <c r="AU112" s="17" t="s">
        <v>80</v>
      </c>
    </row>
    <row r="113" s="2" customFormat="1" ht="24.15" customHeight="1">
      <c r="A113" s="38"/>
      <c r="B113" s="39"/>
      <c r="C113" s="204" t="s">
        <v>183</v>
      </c>
      <c r="D113" s="204" t="s">
        <v>125</v>
      </c>
      <c r="E113" s="205" t="s">
        <v>184</v>
      </c>
      <c r="F113" s="206" t="s">
        <v>185</v>
      </c>
      <c r="G113" s="207" t="s">
        <v>175</v>
      </c>
      <c r="H113" s="208">
        <v>3758.4000000000001</v>
      </c>
      <c r="I113" s="209"/>
      <c r="J113" s="210">
        <f>ROUND(I113*H113,2)</f>
        <v>0</v>
      </c>
      <c r="K113" s="206" t="s">
        <v>129</v>
      </c>
      <c r="L113" s="44"/>
      <c r="M113" s="211" t="s">
        <v>19</v>
      </c>
      <c r="N113" s="212" t="s">
        <v>41</v>
      </c>
      <c r="O113" s="84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5" t="s">
        <v>130</v>
      </c>
      <c r="AT113" s="215" t="s">
        <v>125</v>
      </c>
      <c r="AU113" s="215" t="s">
        <v>80</v>
      </c>
      <c r="AY113" s="17" t="s">
        <v>123</v>
      </c>
      <c r="BE113" s="216">
        <f>IF(N113="základní",J113,0)</f>
        <v>0</v>
      </c>
      <c r="BF113" s="216">
        <f>IF(N113="snížená",J113,0)</f>
        <v>0</v>
      </c>
      <c r="BG113" s="216">
        <f>IF(N113="zákl. přenesená",J113,0)</f>
        <v>0</v>
      </c>
      <c r="BH113" s="216">
        <f>IF(N113="sníž. přenesená",J113,0)</f>
        <v>0</v>
      </c>
      <c r="BI113" s="216">
        <f>IF(N113="nulová",J113,0)</f>
        <v>0</v>
      </c>
      <c r="BJ113" s="17" t="s">
        <v>78</v>
      </c>
      <c r="BK113" s="216">
        <f>ROUND(I113*H113,2)</f>
        <v>0</v>
      </c>
      <c r="BL113" s="17" t="s">
        <v>130</v>
      </c>
      <c r="BM113" s="215" t="s">
        <v>186</v>
      </c>
    </row>
    <row r="114" s="2" customFormat="1">
      <c r="A114" s="38"/>
      <c r="B114" s="39"/>
      <c r="C114" s="40"/>
      <c r="D114" s="217" t="s">
        <v>132</v>
      </c>
      <c r="E114" s="40"/>
      <c r="F114" s="218" t="s">
        <v>187</v>
      </c>
      <c r="G114" s="40"/>
      <c r="H114" s="40"/>
      <c r="I114" s="219"/>
      <c r="J114" s="40"/>
      <c r="K114" s="40"/>
      <c r="L114" s="44"/>
      <c r="M114" s="220"/>
      <c r="N114" s="221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132</v>
      </c>
      <c r="AU114" s="17" t="s">
        <v>80</v>
      </c>
    </row>
    <row r="115" s="13" customFormat="1">
      <c r="A115" s="13"/>
      <c r="B115" s="222"/>
      <c r="C115" s="223"/>
      <c r="D115" s="224" t="s">
        <v>188</v>
      </c>
      <c r="E115" s="223"/>
      <c r="F115" s="225" t="s">
        <v>189</v>
      </c>
      <c r="G115" s="223"/>
      <c r="H115" s="226">
        <v>3758.4000000000001</v>
      </c>
      <c r="I115" s="227"/>
      <c r="J115" s="223"/>
      <c r="K115" s="223"/>
      <c r="L115" s="228"/>
      <c r="M115" s="229"/>
      <c r="N115" s="230"/>
      <c r="O115" s="230"/>
      <c r="P115" s="230"/>
      <c r="Q115" s="230"/>
      <c r="R115" s="230"/>
      <c r="S115" s="230"/>
      <c r="T115" s="231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2" t="s">
        <v>188</v>
      </c>
      <c r="AU115" s="232" t="s">
        <v>80</v>
      </c>
      <c r="AV115" s="13" t="s">
        <v>80</v>
      </c>
      <c r="AW115" s="13" t="s">
        <v>4</v>
      </c>
      <c r="AX115" s="13" t="s">
        <v>78</v>
      </c>
      <c r="AY115" s="232" t="s">
        <v>123</v>
      </c>
    </row>
    <row r="116" s="2" customFormat="1" ht="24.15" customHeight="1">
      <c r="A116" s="38"/>
      <c r="B116" s="39"/>
      <c r="C116" s="204" t="s">
        <v>8</v>
      </c>
      <c r="D116" s="204" t="s">
        <v>125</v>
      </c>
      <c r="E116" s="205" t="s">
        <v>190</v>
      </c>
      <c r="F116" s="206" t="s">
        <v>191</v>
      </c>
      <c r="G116" s="207" t="s">
        <v>175</v>
      </c>
      <c r="H116" s="208">
        <v>129.59999999999999</v>
      </c>
      <c r="I116" s="209"/>
      <c r="J116" s="210">
        <f>ROUND(I116*H116,2)</f>
        <v>0</v>
      </c>
      <c r="K116" s="206" t="s">
        <v>129</v>
      </c>
      <c r="L116" s="44"/>
      <c r="M116" s="211" t="s">
        <v>19</v>
      </c>
      <c r="N116" s="212" t="s">
        <v>41</v>
      </c>
      <c r="O116" s="84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5" t="s">
        <v>130</v>
      </c>
      <c r="AT116" s="215" t="s">
        <v>125</v>
      </c>
      <c r="AU116" s="215" t="s">
        <v>80</v>
      </c>
      <c r="AY116" s="17" t="s">
        <v>123</v>
      </c>
      <c r="BE116" s="216">
        <f>IF(N116="základní",J116,0)</f>
        <v>0</v>
      </c>
      <c r="BF116" s="216">
        <f>IF(N116="snížená",J116,0)</f>
        <v>0</v>
      </c>
      <c r="BG116" s="216">
        <f>IF(N116="zákl. přenesená",J116,0)</f>
        <v>0</v>
      </c>
      <c r="BH116" s="216">
        <f>IF(N116="sníž. přenesená",J116,0)</f>
        <v>0</v>
      </c>
      <c r="BI116" s="216">
        <f>IF(N116="nulová",J116,0)</f>
        <v>0</v>
      </c>
      <c r="BJ116" s="17" t="s">
        <v>78</v>
      </c>
      <c r="BK116" s="216">
        <f>ROUND(I116*H116,2)</f>
        <v>0</v>
      </c>
      <c r="BL116" s="17" t="s">
        <v>130</v>
      </c>
      <c r="BM116" s="215" t="s">
        <v>192</v>
      </c>
    </row>
    <row r="117" s="2" customFormat="1">
      <c r="A117" s="38"/>
      <c r="B117" s="39"/>
      <c r="C117" s="40"/>
      <c r="D117" s="217" t="s">
        <v>132</v>
      </c>
      <c r="E117" s="40"/>
      <c r="F117" s="218" t="s">
        <v>193</v>
      </c>
      <c r="G117" s="40"/>
      <c r="H117" s="40"/>
      <c r="I117" s="219"/>
      <c r="J117" s="40"/>
      <c r="K117" s="40"/>
      <c r="L117" s="44"/>
      <c r="M117" s="220"/>
      <c r="N117" s="221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132</v>
      </c>
      <c r="AU117" s="17" t="s">
        <v>80</v>
      </c>
    </row>
    <row r="118" s="12" customFormat="1" ht="22.8" customHeight="1">
      <c r="A118" s="12"/>
      <c r="B118" s="188"/>
      <c r="C118" s="189"/>
      <c r="D118" s="190" t="s">
        <v>69</v>
      </c>
      <c r="E118" s="202" t="s">
        <v>194</v>
      </c>
      <c r="F118" s="202" t="s">
        <v>195</v>
      </c>
      <c r="G118" s="189"/>
      <c r="H118" s="189"/>
      <c r="I118" s="192"/>
      <c r="J118" s="203">
        <f>BK118</f>
        <v>0</v>
      </c>
      <c r="K118" s="189"/>
      <c r="L118" s="194"/>
      <c r="M118" s="195"/>
      <c r="N118" s="196"/>
      <c r="O118" s="196"/>
      <c r="P118" s="197">
        <f>SUM(P119:P120)</f>
        <v>0</v>
      </c>
      <c r="Q118" s="196"/>
      <c r="R118" s="197">
        <f>SUM(R119:R120)</f>
        <v>0</v>
      </c>
      <c r="S118" s="196"/>
      <c r="T118" s="198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99" t="s">
        <v>78</v>
      </c>
      <c r="AT118" s="200" t="s">
        <v>69</v>
      </c>
      <c r="AU118" s="200" t="s">
        <v>78</v>
      </c>
      <c r="AY118" s="199" t="s">
        <v>123</v>
      </c>
      <c r="BK118" s="201">
        <f>SUM(BK119:BK120)</f>
        <v>0</v>
      </c>
    </row>
    <row r="119" s="2" customFormat="1" ht="24.15" customHeight="1">
      <c r="A119" s="38"/>
      <c r="B119" s="39"/>
      <c r="C119" s="204" t="s">
        <v>196</v>
      </c>
      <c r="D119" s="204" t="s">
        <v>125</v>
      </c>
      <c r="E119" s="205" t="s">
        <v>197</v>
      </c>
      <c r="F119" s="206" t="s">
        <v>198</v>
      </c>
      <c r="G119" s="207" t="s">
        <v>175</v>
      </c>
      <c r="H119" s="208">
        <v>143.59999999999999</v>
      </c>
      <c r="I119" s="209"/>
      <c r="J119" s="210">
        <f>ROUND(I119*H119,2)</f>
        <v>0</v>
      </c>
      <c r="K119" s="206" t="s">
        <v>129</v>
      </c>
      <c r="L119" s="44"/>
      <c r="M119" s="211" t="s">
        <v>19</v>
      </c>
      <c r="N119" s="212" t="s">
        <v>41</v>
      </c>
      <c r="O119" s="84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5" t="s">
        <v>130</v>
      </c>
      <c r="AT119" s="215" t="s">
        <v>125</v>
      </c>
      <c r="AU119" s="215" t="s">
        <v>80</v>
      </c>
      <c r="AY119" s="17" t="s">
        <v>123</v>
      </c>
      <c r="BE119" s="216">
        <f>IF(N119="základní",J119,0)</f>
        <v>0</v>
      </c>
      <c r="BF119" s="216">
        <f>IF(N119="snížená",J119,0)</f>
        <v>0</v>
      </c>
      <c r="BG119" s="216">
        <f>IF(N119="zákl. přenesená",J119,0)</f>
        <v>0</v>
      </c>
      <c r="BH119" s="216">
        <f>IF(N119="sníž. přenesená",J119,0)</f>
        <v>0</v>
      </c>
      <c r="BI119" s="216">
        <f>IF(N119="nulová",J119,0)</f>
        <v>0</v>
      </c>
      <c r="BJ119" s="17" t="s">
        <v>78</v>
      </c>
      <c r="BK119" s="216">
        <f>ROUND(I119*H119,2)</f>
        <v>0</v>
      </c>
      <c r="BL119" s="17" t="s">
        <v>130</v>
      </c>
      <c r="BM119" s="215" t="s">
        <v>199</v>
      </c>
    </row>
    <row r="120" s="2" customFormat="1">
      <c r="A120" s="38"/>
      <c r="B120" s="39"/>
      <c r="C120" s="40"/>
      <c r="D120" s="217" t="s">
        <v>132</v>
      </c>
      <c r="E120" s="40"/>
      <c r="F120" s="218" t="s">
        <v>200</v>
      </c>
      <c r="G120" s="40"/>
      <c r="H120" s="40"/>
      <c r="I120" s="219"/>
      <c r="J120" s="40"/>
      <c r="K120" s="40"/>
      <c r="L120" s="44"/>
      <c r="M120" s="220"/>
      <c r="N120" s="221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132</v>
      </c>
      <c r="AU120" s="17" t="s">
        <v>80</v>
      </c>
    </row>
    <row r="121" s="12" customFormat="1" ht="25.92" customHeight="1">
      <c r="A121" s="12"/>
      <c r="B121" s="188"/>
      <c r="C121" s="189"/>
      <c r="D121" s="190" t="s">
        <v>69</v>
      </c>
      <c r="E121" s="191" t="s">
        <v>201</v>
      </c>
      <c r="F121" s="191" t="s">
        <v>202</v>
      </c>
      <c r="G121" s="189"/>
      <c r="H121" s="189"/>
      <c r="I121" s="192"/>
      <c r="J121" s="193">
        <f>BK121</f>
        <v>0</v>
      </c>
      <c r="K121" s="189"/>
      <c r="L121" s="194"/>
      <c r="M121" s="195"/>
      <c r="N121" s="196"/>
      <c r="O121" s="196"/>
      <c r="P121" s="197">
        <f>P122</f>
        <v>0</v>
      </c>
      <c r="Q121" s="196"/>
      <c r="R121" s="197">
        <f>R122</f>
        <v>0</v>
      </c>
      <c r="S121" s="196"/>
      <c r="T121" s="198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99" t="s">
        <v>134</v>
      </c>
      <c r="AT121" s="200" t="s">
        <v>69</v>
      </c>
      <c r="AU121" s="200" t="s">
        <v>70</v>
      </c>
      <c r="AY121" s="199" t="s">
        <v>123</v>
      </c>
      <c r="BK121" s="201">
        <f>BK122</f>
        <v>0</v>
      </c>
    </row>
    <row r="122" s="12" customFormat="1" ht="22.8" customHeight="1">
      <c r="A122" s="12"/>
      <c r="B122" s="188"/>
      <c r="C122" s="189"/>
      <c r="D122" s="190" t="s">
        <v>69</v>
      </c>
      <c r="E122" s="202" t="s">
        <v>203</v>
      </c>
      <c r="F122" s="202" t="s">
        <v>204</v>
      </c>
      <c r="G122" s="189"/>
      <c r="H122" s="189"/>
      <c r="I122" s="192"/>
      <c r="J122" s="203">
        <f>BK122</f>
        <v>0</v>
      </c>
      <c r="K122" s="189"/>
      <c r="L122" s="194"/>
      <c r="M122" s="195"/>
      <c r="N122" s="196"/>
      <c r="O122" s="196"/>
      <c r="P122" s="197">
        <f>SUM(P123:P124)</f>
        <v>0</v>
      </c>
      <c r="Q122" s="196"/>
      <c r="R122" s="197">
        <f>SUM(R123:R124)</f>
        <v>0</v>
      </c>
      <c r="S122" s="196"/>
      <c r="T122" s="198">
        <f>SUM(T123:T124)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99" t="s">
        <v>134</v>
      </c>
      <c r="AT122" s="200" t="s">
        <v>69</v>
      </c>
      <c r="AU122" s="200" t="s">
        <v>78</v>
      </c>
      <c r="AY122" s="199" t="s">
        <v>123</v>
      </c>
      <c r="BK122" s="201">
        <f>SUM(BK123:BK124)</f>
        <v>0</v>
      </c>
    </row>
    <row r="123" s="2" customFormat="1" ht="16.5" customHeight="1">
      <c r="A123" s="38"/>
      <c r="B123" s="39"/>
      <c r="C123" s="204" t="s">
        <v>205</v>
      </c>
      <c r="D123" s="204" t="s">
        <v>125</v>
      </c>
      <c r="E123" s="205" t="s">
        <v>206</v>
      </c>
      <c r="F123" s="206" t="s">
        <v>207</v>
      </c>
      <c r="G123" s="207" t="s">
        <v>208</v>
      </c>
      <c r="H123" s="208">
        <v>1</v>
      </c>
      <c r="I123" s="209"/>
      <c r="J123" s="210">
        <f>ROUND(I123*H123,2)</f>
        <v>0</v>
      </c>
      <c r="K123" s="206" t="s">
        <v>129</v>
      </c>
      <c r="L123" s="44"/>
      <c r="M123" s="211" t="s">
        <v>19</v>
      </c>
      <c r="N123" s="212" t="s">
        <v>41</v>
      </c>
      <c r="O123" s="84"/>
      <c r="P123" s="213">
        <f>O123*H123</f>
        <v>0</v>
      </c>
      <c r="Q123" s="213">
        <v>0</v>
      </c>
      <c r="R123" s="213">
        <f>Q123*H123</f>
        <v>0</v>
      </c>
      <c r="S123" s="213">
        <v>0</v>
      </c>
      <c r="T123" s="214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5" t="s">
        <v>209</v>
      </c>
      <c r="AT123" s="215" t="s">
        <v>125</v>
      </c>
      <c r="AU123" s="215" t="s">
        <v>80</v>
      </c>
      <c r="AY123" s="17" t="s">
        <v>123</v>
      </c>
      <c r="BE123" s="216">
        <f>IF(N123="základní",J123,0)</f>
        <v>0</v>
      </c>
      <c r="BF123" s="216">
        <f>IF(N123="snížená",J123,0)</f>
        <v>0</v>
      </c>
      <c r="BG123" s="216">
        <f>IF(N123="zákl. přenesená",J123,0)</f>
        <v>0</v>
      </c>
      <c r="BH123" s="216">
        <f>IF(N123="sníž. přenesená",J123,0)</f>
        <v>0</v>
      </c>
      <c r="BI123" s="216">
        <f>IF(N123="nulová",J123,0)</f>
        <v>0</v>
      </c>
      <c r="BJ123" s="17" t="s">
        <v>78</v>
      </c>
      <c r="BK123" s="216">
        <f>ROUND(I123*H123,2)</f>
        <v>0</v>
      </c>
      <c r="BL123" s="17" t="s">
        <v>209</v>
      </c>
      <c r="BM123" s="215" t="s">
        <v>210</v>
      </c>
    </row>
    <row r="124" s="2" customFormat="1">
      <c r="A124" s="38"/>
      <c r="B124" s="39"/>
      <c r="C124" s="40"/>
      <c r="D124" s="217" t="s">
        <v>132</v>
      </c>
      <c r="E124" s="40"/>
      <c r="F124" s="218" t="s">
        <v>211</v>
      </c>
      <c r="G124" s="40"/>
      <c r="H124" s="40"/>
      <c r="I124" s="219"/>
      <c r="J124" s="40"/>
      <c r="K124" s="40"/>
      <c r="L124" s="44"/>
      <c r="M124" s="233"/>
      <c r="N124" s="234"/>
      <c r="O124" s="235"/>
      <c r="P124" s="235"/>
      <c r="Q124" s="235"/>
      <c r="R124" s="235"/>
      <c r="S124" s="235"/>
      <c r="T124" s="236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132</v>
      </c>
      <c r="AU124" s="17" t="s">
        <v>80</v>
      </c>
    </row>
    <row r="125" s="2" customFormat="1" ht="6.96" customHeight="1">
      <c r="A125" s="38"/>
      <c r="B125" s="59"/>
      <c r="C125" s="60"/>
      <c r="D125" s="60"/>
      <c r="E125" s="60"/>
      <c r="F125" s="60"/>
      <c r="G125" s="60"/>
      <c r="H125" s="60"/>
      <c r="I125" s="60"/>
      <c r="J125" s="60"/>
      <c r="K125" s="60"/>
      <c r="L125" s="44"/>
      <c r="M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</sheetData>
  <sheetProtection sheet="1" autoFilter="0" formatColumns="0" formatRows="0" objects="1" scenarios="1" spinCount="100000" saltValue="kD6SWz2F4aKuCkcQk/sdbU4EeSyt30ztzveWULH4j/4DkbE3O0aV6xR5kiZvV9cVWXTgsUQtO9sIyxQy/aR94g==" hashValue="cMGX7UlaYaJiGiDL2rpGwzaxr4RwuGV+jG6rFC2fNOAdXHMn86royTBXZ+BWFkRzK/Wd+BnmH34LMJJh8C0t/Q==" algorithmName="SHA-512" password="CFAF"/>
  <autoFilter ref="C86:K124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6_02/113154548"/>
    <hyperlink ref="F94" r:id="rId2" display="https://podminky.urs.cz/item/CS_URS_2026_02/573111112"/>
    <hyperlink ref="F96" r:id="rId3" display="https://podminky.urs.cz/item/CS_URS_2026_02/573231108"/>
    <hyperlink ref="F98" r:id="rId4" display="https://podminky.urs.cz/item/CS_URS_2026_02/577144111"/>
    <hyperlink ref="F100" r:id="rId5" display="https://podminky.urs.cz/item/CS_URS_2026_02/577145512"/>
    <hyperlink ref="F103" r:id="rId6" display="https://podminky.urs.cz/item/CS_URS_2026_02/919112111"/>
    <hyperlink ref="F105" r:id="rId7" display="https://podminky.urs.cz/item/CS_URS_2026_02/919732211"/>
    <hyperlink ref="F107" r:id="rId8" display="https://podminky.urs.cz/item/CS_URS_2026_02/938908411"/>
    <hyperlink ref="F110" r:id="rId9" display="https://podminky.urs.cz/item/CS_URS_2026_02/997002611"/>
    <hyperlink ref="F112" r:id="rId10" display="https://podminky.urs.cz/item/CS_URS_2026_02/997221551"/>
    <hyperlink ref="F114" r:id="rId11" display="https://podminky.urs.cz/item/CS_URS_2026_02/997221559"/>
    <hyperlink ref="F117" r:id="rId12" display="https://podminky.urs.cz/item/CS_URS_2026_02/997221875"/>
    <hyperlink ref="F120" r:id="rId13" display="https://podminky.urs.cz/item/CS_URS_2026_02/998225111"/>
    <hyperlink ref="F124" r:id="rId14" display="https://podminky.urs.cz/item/CS_URS_2026_02/0343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80</v>
      </c>
    </row>
    <row r="4" s="1" customFormat="1" ht="24.96" customHeight="1">
      <c r="B4" s="20"/>
      <c r="D4" s="130" t="s">
        <v>93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Opravy MK v obci Hrádek 2026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212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16. 8. 2026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32</v>
      </c>
      <c r="E20" s="38"/>
      <c r="F20" s="38"/>
      <c r="G20" s="38"/>
      <c r="H20" s="38"/>
      <c r="I20" s="132" t="s">
        <v>26</v>
      </c>
      <c r="J20" s="136" t="str">
        <f>IF('Rekapitulace stavby'!AN16="","",'Rekapitulace stavby'!AN16)</f>
        <v/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tr">
        <f>IF('Rekapitulace stavby'!E17="","",'Rekapitulace stavby'!E17)</f>
        <v xml:space="preserve"> </v>
      </c>
      <c r="F21" s="38"/>
      <c r="G21" s="38"/>
      <c r="H21" s="38"/>
      <c r="I21" s="132" t="s">
        <v>28</v>
      </c>
      <c r="J21" s="136" t="str">
        <f>IF('Rekapitulace stavby'!AN17="","",'Rekapitulace stavby'!AN17)</f>
        <v/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33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34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36</v>
      </c>
      <c r="E30" s="38"/>
      <c r="F30" s="38"/>
      <c r="G30" s="38"/>
      <c r="H30" s="38"/>
      <c r="I30" s="38"/>
      <c r="J30" s="144">
        <f>ROUND(J87,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38</v>
      </c>
      <c r="G32" s="38"/>
      <c r="H32" s="38"/>
      <c r="I32" s="145" t="s">
        <v>37</v>
      </c>
      <c r="J32" s="145" t="s">
        <v>39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40</v>
      </c>
      <c r="E33" s="132" t="s">
        <v>41</v>
      </c>
      <c r="F33" s="147">
        <f>ROUND((SUM(BE87:BE132)),  2)</f>
        <v>0</v>
      </c>
      <c r="G33" s="38"/>
      <c r="H33" s="38"/>
      <c r="I33" s="148">
        <v>0.20999999999999999</v>
      </c>
      <c r="J33" s="147">
        <f>ROUND(((SUM(BE87:BE132))*I33),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42</v>
      </c>
      <c r="F34" s="147">
        <f>ROUND((SUM(BF87:BF132)),  2)</f>
        <v>0</v>
      </c>
      <c r="G34" s="38"/>
      <c r="H34" s="38"/>
      <c r="I34" s="148">
        <v>0.12</v>
      </c>
      <c r="J34" s="147">
        <f>ROUND(((SUM(BF87:BF132))*I34),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43</v>
      </c>
      <c r="F35" s="147">
        <f>ROUND((SUM(BG87:BG132)),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44</v>
      </c>
      <c r="F36" s="147">
        <f>ROUND((SUM(BH87:BH132)),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45</v>
      </c>
      <c r="F37" s="147">
        <f>ROUND((SUM(BI87:BI132)),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46</v>
      </c>
      <c r="E39" s="151"/>
      <c r="F39" s="151"/>
      <c r="G39" s="152" t="s">
        <v>47</v>
      </c>
      <c r="H39" s="153" t="s">
        <v>48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96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Opravy MK v obci Hrádek 2026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02 - MK Martynek - spodní větev B k hranici obce Bystřice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 </v>
      </c>
      <c r="G52" s="40"/>
      <c r="H52" s="40"/>
      <c r="I52" s="32" t="s">
        <v>23</v>
      </c>
      <c r="J52" s="72" t="str">
        <f>IF(J12="","",J12)</f>
        <v>16. 8. 2026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Hrádek</v>
      </c>
      <c r="G54" s="40"/>
      <c r="H54" s="40"/>
      <c r="I54" s="32" t="s">
        <v>32</v>
      </c>
      <c r="J54" s="36" t="str">
        <f>E21</f>
        <v xml:space="preserve"> 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97</v>
      </c>
      <c r="D57" s="162"/>
      <c r="E57" s="162"/>
      <c r="F57" s="162"/>
      <c r="G57" s="162"/>
      <c r="H57" s="162"/>
      <c r="I57" s="162"/>
      <c r="J57" s="163" t="s">
        <v>98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68</v>
      </c>
      <c r="D59" s="40"/>
      <c r="E59" s="40"/>
      <c r="F59" s="40"/>
      <c r="G59" s="40"/>
      <c r="H59" s="40"/>
      <c r="I59" s="40"/>
      <c r="J59" s="102">
        <f>J87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99</v>
      </c>
    </row>
    <row r="60" s="9" customFormat="1" ht="24.96" customHeight="1">
      <c r="A60" s="9"/>
      <c r="B60" s="165"/>
      <c r="C60" s="166"/>
      <c r="D60" s="167" t="s">
        <v>100</v>
      </c>
      <c r="E60" s="168"/>
      <c r="F60" s="168"/>
      <c r="G60" s="168"/>
      <c r="H60" s="168"/>
      <c r="I60" s="168"/>
      <c r="J60" s="169">
        <f>J88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101</v>
      </c>
      <c r="E61" s="174"/>
      <c r="F61" s="174"/>
      <c r="G61" s="174"/>
      <c r="H61" s="174"/>
      <c r="I61" s="174"/>
      <c r="J61" s="175">
        <f>J89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102</v>
      </c>
      <c r="E62" s="174"/>
      <c r="F62" s="174"/>
      <c r="G62" s="174"/>
      <c r="H62" s="174"/>
      <c r="I62" s="174"/>
      <c r="J62" s="175">
        <f>J96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103</v>
      </c>
      <c r="E63" s="174"/>
      <c r="F63" s="174"/>
      <c r="G63" s="174"/>
      <c r="H63" s="174"/>
      <c r="I63" s="174"/>
      <c r="J63" s="175">
        <f>J107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104</v>
      </c>
      <c r="E64" s="174"/>
      <c r="F64" s="174"/>
      <c r="G64" s="174"/>
      <c r="H64" s="174"/>
      <c r="I64" s="174"/>
      <c r="J64" s="175">
        <f>J114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105</v>
      </c>
      <c r="E65" s="174"/>
      <c r="F65" s="174"/>
      <c r="G65" s="174"/>
      <c r="H65" s="174"/>
      <c r="I65" s="174"/>
      <c r="J65" s="175">
        <f>J126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5"/>
      <c r="C66" s="166"/>
      <c r="D66" s="167" t="s">
        <v>106</v>
      </c>
      <c r="E66" s="168"/>
      <c r="F66" s="168"/>
      <c r="G66" s="168"/>
      <c r="H66" s="168"/>
      <c r="I66" s="168"/>
      <c r="J66" s="169">
        <f>J129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1"/>
      <c r="C67" s="172"/>
      <c r="D67" s="173" t="s">
        <v>107</v>
      </c>
      <c r="E67" s="174"/>
      <c r="F67" s="174"/>
      <c r="G67" s="174"/>
      <c r="H67" s="174"/>
      <c r="I67" s="174"/>
      <c r="J67" s="175">
        <f>J130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108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16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160" t="str">
        <f>E7</f>
        <v>Opravy MK v obci Hrádek 2026</v>
      </c>
      <c r="F77" s="32"/>
      <c r="G77" s="32"/>
      <c r="H77" s="32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94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E9</f>
        <v>SO 02 - MK Martynek - spodní větev B k hranici obce Bystřice</v>
      </c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40"/>
      <c r="E81" s="40"/>
      <c r="F81" s="27" t="str">
        <f>F12</f>
        <v xml:space="preserve"> </v>
      </c>
      <c r="G81" s="40"/>
      <c r="H81" s="40"/>
      <c r="I81" s="32" t="s">
        <v>23</v>
      </c>
      <c r="J81" s="72" t="str">
        <f>IF(J12="","",J12)</f>
        <v>16. 8. 2026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40"/>
      <c r="E83" s="40"/>
      <c r="F83" s="27" t="str">
        <f>E15</f>
        <v>obec Hrádek</v>
      </c>
      <c r="G83" s="40"/>
      <c r="H83" s="40"/>
      <c r="I83" s="32" t="s">
        <v>32</v>
      </c>
      <c r="J83" s="36" t="str">
        <f>E21</f>
        <v xml:space="preserve"> 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29</v>
      </c>
      <c r="D84" s="40"/>
      <c r="E84" s="40"/>
      <c r="F84" s="27" t="str">
        <f>IF(E18="","",E18)</f>
        <v>Vyplň údaj</v>
      </c>
      <c r="G84" s="40"/>
      <c r="H84" s="40"/>
      <c r="I84" s="32" t="s">
        <v>33</v>
      </c>
      <c r="J84" s="36" t="str">
        <f>E24</f>
        <v xml:space="preserve"> 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77"/>
      <c r="B86" s="178"/>
      <c r="C86" s="179" t="s">
        <v>109</v>
      </c>
      <c r="D86" s="180" t="s">
        <v>55</v>
      </c>
      <c r="E86" s="180" t="s">
        <v>51</v>
      </c>
      <c r="F86" s="180" t="s">
        <v>52</v>
      </c>
      <c r="G86" s="180" t="s">
        <v>110</v>
      </c>
      <c r="H86" s="180" t="s">
        <v>111</v>
      </c>
      <c r="I86" s="180" t="s">
        <v>112</v>
      </c>
      <c r="J86" s="180" t="s">
        <v>98</v>
      </c>
      <c r="K86" s="181" t="s">
        <v>113</v>
      </c>
      <c r="L86" s="182"/>
      <c r="M86" s="92" t="s">
        <v>19</v>
      </c>
      <c r="N86" s="93" t="s">
        <v>40</v>
      </c>
      <c r="O86" s="93" t="s">
        <v>114</v>
      </c>
      <c r="P86" s="93" t="s">
        <v>115</v>
      </c>
      <c r="Q86" s="93" t="s">
        <v>116</v>
      </c>
      <c r="R86" s="93" t="s">
        <v>117</v>
      </c>
      <c r="S86" s="93" t="s">
        <v>118</v>
      </c>
      <c r="T86" s="94" t="s">
        <v>119</v>
      </c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</row>
    <row r="87" s="2" customFormat="1" ht="22.8" customHeight="1">
      <c r="A87" s="38"/>
      <c r="B87" s="39"/>
      <c r="C87" s="99" t="s">
        <v>120</v>
      </c>
      <c r="D87" s="40"/>
      <c r="E87" s="40"/>
      <c r="F87" s="40"/>
      <c r="G87" s="40"/>
      <c r="H87" s="40"/>
      <c r="I87" s="40"/>
      <c r="J87" s="183">
        <f>BK87</f>
        <v>0</v>
      </c>
      <c r="K87" s="40"/>
      <c r="L87" s="44"/>
      <c r="M87" s="95"/>
      <c r="N87" s="184"/>
      <c r="O87" s="96"/>
      <c r="P87" s="185">
        <f>P88+P129</f>
        <v>0</v>
      </c>
      <c r="Q87" s="96"/>
      <c r="R87" s="185">
        <f>R88+R129</f>
        <v>0.087080000000000005</v>
      </c>
      <c r="S87" s="96"/>
      <c r="T87" s="186">
        <f>T88+T129</f>
        <v>845.25999999999999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69</v>
      </c>
      <c r="AU87" s="17" t="s">
        <v>99</v>
      </c>
      <c r="BK87" s="187">
        <f>BK88+BK129</f>
        <v>0</v>
      </c>
    </row>
    <row r="88" s="12" customFormat="1" ht="25.92" customHeight="1">
      <c r="A88" s="12"/>
      <c r="B88" s="188"/>
      <c r="C88" s="189"/>
      <c r="D88" s="190" t="s">
        <v>69</v>
      </c>
      <c r="E88" s="191" t="s">
        <v>121</v>
      </c>
      <c r="F88" s="191" t="s">
        <v>122</v>
      </c>
      <c r="G88" s="189"/>
      <c r="H88" s="189"/>
      <c r="I88" s="192"/>
      <c r="J88" s="193">
        <f>BK88</f>
        <v>0</v>
      </c>
      <c r="K88" s="189"/>
      <c r="L88" s="194"/>
      <c r="M88" s="195"/>
      <c r="N88" s="196"/>
      <c r="O88" s="196"/>
      <c r="P88" s="197">
        <f>P89+P96+P107+P114+P126</f>
        <v>0</v>
      </c>
      <c r="Q88" s="196"/>
      <c r="R88" s="197">
        <f>R89+R96+R107+R114+R126</f>
        <v>0.087080000000000005</v>
      </c>
      <c r="S88" s="196"/>
      <c r="T88" s="198">
        <f>T89+T96+T107+T114+T126</f>
        <v>845.25999999999999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9" t="s">
        <v>78</v>
      </c>
      <c r="AT88" s="200" t="s">
        <v>69</v>
      </c>
      <c r="AU88" s="200" t="s">
        <v>70</v>
      </c>
      <c r="AY88" s="199" t="s">
        <v>123</v>
      </c>
      <c r="BK88" s="201">
        <f>BK89+BK96+BK107+BK114+BK126</f>
        <v>0</v>
      </c>
    </row>
    <row r="89" s="12" customFormat="1" ht="22.8" customHeight="1">
      <c r="A89" s="12"/>
      <c r="B89" s="188"/>
      <c r="C89" s="189"/>
      <c r="D89" s="190" t="s">
        <v>69</v>
      </c>
      <c r="E89" s="202" t="s">
        <v>78</v>
      </c>
      <c r="F89" s="202" t="s">
        <v>124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SUM(P90:P95)</f>
        <v>0</v>
      </c>
      <c r="Q89" s="196"/>
      <c r="R89" s="197">
        <f>SUM(R90:R95)</f>
        <v>0.071220000000000006</v>
      </c>
      <c r="S89" s="196"/>
      <c r="T89" s="198">
        <f>SUM(T90:T95)</f>
        <v>821.51999999999998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9" t="s">
        <v>78</v>
      </c>
      <c r="AT89" s="200" t="s">
        <v>69</v>
      </c>
      <c r="AU89" s="200" t="s">
        <v>78</v>
      </c>
      <c r="AY89" s="199" t="s">
        <v>123</v>
      </c>
      <c r="BK89" s="201">
        <f>SUM(BK90:BK95)</f>
        <v>0</v>
      </c>
    </row>
    <row r="90" s="2" customFormat="1" ht="37.8" customHeight="1">
      <c r="A90" s="38"/>
      <c r="B90" s="39"/>
      <c r="C90" s="204" t="s">
        <v>78</v>
      </c>
      <c r="D90" s="204" t="s">
        <v>125</v>
      </c>
      <c r="E90" s="205" t="s">
        <v>213</v>
      </c>
      <c r="F90" s="206" t="s">
        <v>214</v>
      </c>
      <c r="G90" s="207" t="s">
        <v>128</v>
      </c>
      <c r="H90" s="208">
        <v>950</v>
      </c>
      <c r="I90" s="209"/>
      <c r="J90" s="210">
        <f>ROUND(I90*H90,2)</f>
        <v>0</v>
      </c>
      <c r="K90" s="206" t="s">
        <v>129</v>
      </c>
      <c r="L90" s="44"/>
      <c r="M90" s="211" t="s">
        <v>19</v>
      </c>
      <c r="N90" s="212" t="s">
        <v>41</v>
      </c>
      <c r="O90" s="84"/>
      <c r="P90" s="213">
        <f>O90*H90</f>
        <v>0</v>
      </c>
      <c r="Q90" s="213">
        <v>0</v>
      </c>
      <c r="R90" s="213">
        <f>Q90*H90</f>
        <v>0</v>
      </c>
      <c r="S90" s="213">
        <v>0.28999999999999998</v>
      </c>
      <c r="T90" s="214">
        <f>S90*H90</f>
        <v>275.5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5" t="s">
        <v>130</v>
      </c>
      <c r="AT90" s="215" t="s">
        <v>125</v>
      </c>
      <c r="AU90" s="215" t="s">
        <v>80</v>
      </c>
      <c r="AY90" s="17" t="s">
        <v>123</v>
      </c>
      <c r="BE90" s="216">
        <f>IF(N90="základní",J90,0)</f>
        <v>0</v>
      </c>
      <c r="BF90" s="216">
        <f>IF(N90="snížená",J90,0)</f>
        <v>0</v>
      </c>
      <c r="BG90" s="216">
        <f>IF(N90="zákl. přenesená",J90,0)</f>
        <v>0</v>
      </c>
      <c r="BH90" s="216">
        <f>IF(N90="sníž. přenesená",J90,0)</f>
        <v>0</v>
      </c>
      <c r="BI90" s="216">
        <f>IF(N90="nulová",J90,0)</f>
        <v>0</v>
      </c>
      <c r="BJ90" s="17" t="s">
        <v>78</v>
      </c>
      <c r="BK90" s="216">
        <f>ROUND(I90*H90,2)</f>
        <v>0</v>
      </c>
      <c r="BL90" s="17" t="s">
        <v>130</v>
      </c>
      <c r="BM90" s="215" t="s">
        <v>215</v>
      </c>
    </row>
    <row r="91" s="2" customFormat="1">
      <c r="A91" s="38"/>
      <c r="B91" s="39"/>
      <c r="C91" s="40"/>
      <c r="D91" s="217" t="s">
        <v>132</v>
      </c>
      <c r="E91" s="40"/>
      <c r="F91" s="218" t="s">
        <v>216</v>
      </c>
      <c r="G91" s="40"/>
      <c r="H91" s="40"/>
      <c r="I91" s="219"/>
      <c r="J91" s="40"/>
      <c r="K91" s="40"/>
      <c r="L91" s="44"/>
      <c r="M91" s="220"/>
      <c r="N91" s="221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132</v>
      </c>
      <c r="AU91" s="17" t="s">
        <v>80</v>
      </c>
    </row>
    <row r="92" s="2" customFormat="1" ht="24.15" customHeight="1">
      <c r="A92" s="38"/>
      <c r="B92" s="39"/>
      <c r="C92" s="204" t="s">
        <v>80</v>
      </c>
      <c r="D92" s="204" t="s">
        <v>125</v>
      </c>
      <c r="E92" s="205" t="s">
        <v>126</v>
      </c>
      <c r="F92" s="206" t="s">
        <v>127</v>
      </c>
      <c r="G92" s="207" t="s">
        <v>128</v>
      </c>
      <c r="H92" s="208">
        <v>2374</v>
      </c>
      <c r="I92" s="209"/>
      <c r="J92" s="210">
        <f>ROUND(I92*H92,2)</f>
        <v>0</v>
      </c>
      <c r="K92" s="206" t="s">
        <v>129</v>
      </c>
      <c r="L92" s="44"/>
      <c r="M92" s="211" t="s">
        <v>19</v>
      </c>
      <c r="N92" s="212" t="s">
        <v>41</v>
      </c>
      <c r="O92" s="84"/>
      <c r="P92" s="213">
        <f>O92*H92</f>
        <v>0</v>
      </c>
      <c r="Q92" s="213">
        <v>3.0000000000000001E-05</v>
      </c>
      <c r="R92" s="213">
        <f>Q92*H92</f>
        <v>0.071220000000000006</v>
      </c>
      <c r="S92" s="213">
        <v>0.23000000000000001</v>
      </c>
      <c r="T92" s="214">
        <f>S92*H92</f>
        <v>546.01999999999998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5" t="s">
        <v>130</v>
      </c>
      <c r="AT92" s="215" t="s">
        <v>125</v>
      </c>
      <c r="AU92" s="215" t="s">
        <v>80</v>
      </c>
      <c r="AY92" s="17" t="s">
        <v>123</v>
      </c>
      <c r="BE92" s="216">
        <f>IF(N92="základní",J92,0)</f>
        <v>0</v>
      </c>
      <c r="BF92" s="216">
        <f>IF(N92="snížená",J92,0)</f>
        <v>0</v>
      </c>
      <c r="BG92" s="216">
        <f>IF(N92="zákl. přenesená",J92,0)</f>
        <v>0</v>
      </c>
      <c r="BH92" s="216">
        <f>IF(N92="sníž. přenesená",J92,0)</f>
        <v>0</v>
      </c>
      <c r="BI92" s="216">
        <f>IF(N92="nulová",J92,0)</f>
        <v>0</v>
      </c>
      <c r="BJ92" s="17" t="s">
        <v>78</v>
      </c>
      <c r="BK92" s="216">
        <f>ROUND(I92*H92,2)</f>
        <v>0</v>
      </c>
      <c r="BL92" s="17" t="s">
        <v>130</v>
      </c>
      <c r="BM92" s="215" t="s">
        <v>217</v>
      </c>
    </row>
    <row r="93" s="2" customFormat="1">
      <c r="A93" s="38"/>
      <c r="B93" s="39"/>
      <c r="C93" s="40"/>
      <c r="D93" s="217" t="s">
        <v>132</v>
      </c>
      <c r="E93" s="40"/>
      <c r="F93" s="218" t="s">
        <v>133</v>
      </c>
      <c r="G93" s="40"/>
      <c r="H93" s="40"/>
      <c r="I93" s="219"/>
      <c r="J93" s="40"/>
      <c r="K93" s="40"/>
      <c r="L93" s="44"/>
      <c r="M93" s="220"/>
      <c r="N93" s="221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132</v>
      </c>
      <c r="AU93" s="17" t="s">
        <v>80</v>
      </c>
    </row>
    <row r="94" s="2" customFormat="1" ht="21.75" customHeight="1">
      <c r="A94" s="38"/>
      <c r="B94" s="39"/>
      <c r="C94" s="204" t="s">
        <v>140</v>
      </c>
      <c r="D94" s="204" t="s">
        <v>125</v>
      </c>
      <c r="E94" s="205" t="s">
        <v>218</v>
      </c>
      <c r="F94" s="206" t="s">
        <v>219</v>
      </c>
      <c r="G94" s="207" t="s">
        <v>128</v>
      </c>
      <c r="H94" s="208">
        <v>950</v>
      </c>
      <c r="I94" s="209"/>
      <c r="J94" s="210">
        <f>ROUND(I94*H94,2)</f>
        <v>0</v>
      </c>
      <c r="K94" s="206" t="s">
        <v>129</v>
      </c>
      <c r="L94" s="44"/>
      <c r="M94" s="211" t="s">
        <v>19</v>
      </c>
      <c r="N94" s="212" t="s">
        <v>41</v>
      </c>
      <c r="O94" s="84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5" t="s">
        <v>130</v>
      </c>
      <c r="AT94" s="215" t="s">
        <v>125</v>
      </c>
      <c r="AU94" s="215" t="s">
        <v>80</v>
      </c>
      <c r="AY94" s="17" t="s">
        <v>123</v>
      </c>
      <c r="BE94" s="216">
        <f>IF(N94="základní",J94,0)</f>
        <v>0</v>
      </c>
      <c r="BF94" s="216">
        <f>IF(N94="snížená",J94,0)</f>
        <v>0</v>
      </c>
      <c r="BG94" s="216">
        <f>IF(N94="zákl. přenesená",J94,0)</f>
        <v>0</v>
      </c>
      <c r="BH94" s="216">
        <f>IF(N94="sníž. přenesená",J94,0)</f>
        <v>0</v>
      </c>
      <c r="BI94" s="216">
        <f>IF(N94="nulová",J94,0)</f>
        <v>0</v>
      </c>
      <c r="BJ94" s="17" t="s">
        <v>78</v>
      </c>
      <c r="BK94" s="216">
        <f>ROUND(I94*H94,2)</f>
        <v>0</v>
      </c>
      <c r="BL94" s="17" t="s">
        <v>130</v>
      </c>
      <c r="BM94" s="215" t="s">
        <v>220</v>
      </c>
    </row>
    <row r="95" s="2" customFormat="1">
      <c r="A95" s="38"/>
      <c r="B95" s="39"/>
      <c r="C95" s="40"/>
      <c r="D95" s="217" t="s">
        <v>132</v>
      </c>
      <c r="E95" s="40"/>
      <c r="F95" s="218" t="s">
        <v>221</v>
      </c>
      <c r="G95" s="40"/>
      <c r="H95" s="40"/>
      <c r="I95" s="219"/>
      <c r="J95" s="40"/>
      <c r="K95" s="40"/>
      <c r="L95" s="44"/>
      <c r="M95" s="220"/>
      <c r="N95" s="221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132</v>
      </c>
      <c r="AU95" s="17" t="s">
        <v>80</v>
      </c>
    </row>
    <row r="96" s="12" customFormat="1" ht="22.8" customHeight="1">
      <c r="A96" s="12"/>
      <c r="B96" s="188"/>
      <c r="C96" s="189"/>
      <c r="D96" s="190" t="s">
        <v>69</v>
      </c>
      <c r="E96" s="202" t="s">
        <v>134</v>
      </c>
      <c r="F96" s="202" t="s">
        <v>135</v>
      </c>
      <c r="G96" s="189"/>
      <c r="H96" s="189"/>
      <c r="I96" s="192"/>
      <c r="J96" s="203">
        <f>BK96</f>
        <v>0</v>
      </c>
      <c r="K96" s="189"/>
      <c r="L96" s="194"/>
      <c r="M96" s="195"/>
      <c r="N96" s="196"/>
      <c r="O96" s="196"/>
      <c r="P96" s="197">
        <f>SUM(P97:P106)</f>
        <v>0</v>
      </c>
      <c r="Q96" s="196"/>
      <c r="R96" s="197">
        <f>SUM(R97:R106)</f>
        <v>0</v>
      </c>
      <c r="S96" s="196"/>
      <c r="T96" s="198">
        <f>SUM(T97:T106)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199" t="s">
        <v>78</v>
      </c>
      <c r="AT96" s="200" t="s">
        <v>69</v>
      </c>
      <c r="AU96" s="200" t="s">
        <v>78</v>
      </c>
      <c r="AY96" s="199" t="s">
        <v>123</v>
      </c>
      <c r="BK96" s="201">
        <f>SUM(BK97:BK106)</f>
        <v>0</v>
      </c>
    </row>
    <row r="97" s="2" customFormat="1" ht="21.75" customHeight="1">
      <c r="A97" s="38"/>
      <c r="B97" s="39"/>
      <c r="C97" s="204" t="s">
        <v>130</v>
      </c>
      <c r="D97" s="204" t="s">
        <v>125</v>
      </c>
      <c r="E97" s="205" t="s">
        <v>222</v>
      </c>
      <c r="F97" s="206" t="s">
        <v>223</v>
      </c>
      <c r="G97" s="207" t="s">
        <v>128</v>
      </c>
      <c r="H97" s="208">
        <v>950</v>
      </c>
      <c r="I97" s="209"/>
      <c r="J97" s="210">
        <f>ROUND(I97*H97,2)</f>
        <v>0</v>
      </c>
      <c r="K97" s="206" t="s">
        <v>129</v>
      </c>
      <c r="L97" s="44"/>
      <c r="M97" s="211" t="s">
        <v>19</v>
      </c>
      <c r="N97" s="212" t="s">
        <v>41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130</v>
      </c>
      <c r="AT97" s="215" t="s">
        <v>125</v>
      </c>
      <c r="AU97" s="215" t="s">
        <v>80</v>
      </c>
      <c r="AY97" s="17" t="s">
        <v>123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78</v>
      </c>
      <c r="BK97" s="216">
        <f>ROUND(I97*H97,2)</f>
        <v>0</v>
      </c>
      <c r="BL97" s="17" t="s">
        <v>130</v>
      </c>
      <c r="BM97" s="215" t="s">
        <v>224</v>
      </c>
    </row>
    <row r="98" s="2" customFormat="1">
      <c r="A98" s="38"/>
      <c r="B98" s="39"/>
      <c r="C98" s="40"/>
      <c r="D98" s="217" t="s">
        <v>132</v>
      </c>
      <c r="E98" s="40"/>
      <c r="F98" s="218" t="s">
        <v>225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132</v>
      </c>
      <c r="AU98" s="17" t="s">
        <v>80</v>
      </c>
    </row>
    <row r="99" s="2" customFormat="1" ht="16.5" customHeight="1">
      <c r="A99" s="38"/>
      <c r="B99" s="39"/>
      <c r="C99" s="204" t="s">
        <v>134</v>
      </c>
      <c r="D99" s="204" t="s">
        <v>125</v>
      </c>
      <c r="E99" s="205" t="s">
        <v>136</v>
      </c>
      <c r="F99" s="206" t="s">
        <v>137</v>
      </c>
      <c r="G99" s="207" t="s">
        <v>128</v>
      </c>
      <c r="H99" s="208">
        <v>2374</v>
      </c>
      <c r="I99" s="209"/>
      <c r="J99" s="210">
        <f>ROUND(I99*H99,2)</f>
        <v>0</v>
      </c>
      <c r="K99" s="206" t="s">
        <v>129</v>
      </c>
      <c r="L99" s="44"/>
      <c r="M99" s="211" t="s">
        <v>19</v>
      </c>
      <c r="N99" s="212" t="s">
        <v>41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130</v>
      </c>
      <c r="AT99" s="215" t="s">
        <v>125</v>
      </c>
      <c r="AU99" s="215" t="s">
        <v>80</v>
      </c>
      <c r="AY99" s="17" t="s">
        <v>123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78</v>
      </c>
      <c r="BK99" s="216">
        <f>ROUND(I99*H99,2)</f>
        <v>0</v>
      </c>
      <c r="BL99" s="17" t="s">
        <v>130</v>
      </c>
      <c r="BM99" s="215" t="s">
        <v>226</v>
      </c>
    </row>
    <row r="100" s="2" customFormat="1">
      <c r="A100" s="38"/>
      <c r="B100" s="39"/>
      <c r="C100" s="40"/>
      <c r="D100" s="217" t="s">
        <v>132</v>
      </c>
      <c r="E100" s="40"/>
      <c r="F100" s="218" t="s">
        <v>139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132</v>
      </c>
      <c r="AU100" s="17" t="s">
        <v>80</v>
      </c>
    </row>
    <row r="101" s="2" customFormat="1" ht="16.5" customHeight="1">
      <c r="A101" s="38"/>
      <c r="B101" s="39"/>
      <c r="C101" s="204" t="s">
        <v>155</v>
      </c>
      <c r="D101" s="204" t="s">
        <v>125</v>
      </c>
      <c r="E101" s="205" t="s">
        <v>141</v>
      </c>
      <c r="F101" s="206" t="s">
        <v>142</v>
      </c>
      <c r="G101" s="207" t="s">
        <v>128</v>
      </c>
      <c r="H101" s="208">
        <v>2374</v>
      </c>
      <c r="I101" s="209"/>
      <c r="J101" s="210">
        <f>ROUND(I101*H101,2)</f>
        <v>0</v>
      </c>
      <c r="K101" s="206" t="s">
        <v>129</v>
      </c>
      <c r="L101" s="44"/>
      <c r="M101" s="211" t="s">
        <v>19</v>
      </c>
      <c r="N101" s="212" t="s">
        <v>41</v>
      </c>
      <c r="O101" s="84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5" t="s">
        <v>130</v>
      </c>
      <c r="AT101" s="215" t="s">
        <v>125</v>
      </c>
      <c r="AU101" s="215" t="s">
        <v>80</v>
      </c>
      <c r="AY101" s="17" t="s">
        <v>123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7" t="s">
        <v>78</v>
      </c>
      <c r="BK101" s="216">
        <f>ROUND(I101*H101,2)</f>
        <v>0</v>
      </c>
      <c r="BL101" s="17" t="s">
        <v>130</v>
      </c>
      <c r="BM101" s="215" t="s">
        <v>227</v>
      </c>
    </row>
    <row r="102" s="2" customFormat="1">
      <c r="A102" s="38"/>
      <c r="B102" s="39"/>
      <c r="C102" s="40"/>
      <c r="D102" s="217" t="s">
        <v>132</v>
      </c>
      <c r="E102" s="40"/>
      <c r="F102" s="218" t="s">
        <v>144</v>
      </c>
      <c r="G102" s="40"/>
      <c r="H102" s="40"/>
      <c r="I102" s="219"/>
      <c r="J102" s="40"/>
      <c r="K102" s="40"/>
      <c r="L102" s="44"/>
      <c r="M102" s="220"/>
      <c r="N102" s="221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132</v>
      </c>
      <c r="AU102" s="17" t="s">
        <v>80</v>
      </c>
    </row>
    <row r="103" s="2" customFormat="1" ht="24.15" customHeight="1">
      <c r="A103" s="38"/>
      <c r="B103" s="39"/>
      <c r="C103" s="204" t="s">
        <v>161</v>
      </c>
      <c r="D103" s="204" t="s">
        <v>125</v>
      </c>
      <c r="E103" s="205" t="s">
        <v>228</v>
      </c>
      <c r="F103" s="206" t="s">
        <v>229</v>
      </c>
      <c r="G103" s="207" t="s">
        <v>128</v>
      </c>
      <c r="H103" s="208">
        <v>2374</v>
      </c>
      <c r="I103" s="209"/>
      <c r="J103" s="210">
        <f>ROUND(I103*H103,2)</f>
        <v>0</v>
      </c>
      <c r="K103" s="206" t="s">
        <v>129</v>
      </c>
      <c r="L103" s="44"/>
      <c r="M103" s="211" t="s">
        <v>19</v>
      </c>
      <c r="N103" s="212" t="s">
        <v>41</v>
      </c>
      <c r="O103" s="84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5" t="s">
        <v>130</v>
      </c>
      <c r="AT103" s="215" t="s">
        <v>125</v>
      </c>
      <c r="AU103" s="215" t="s">
        <v>80</v>
      </c>
      <c r="AY103" s="17" t="s">
        <v>123</v>
      </c>
      <c r="BE103" s="216">
        <f>IF(N103="základní",J103,0)</f>
        <v>0</v>
      </c>
      <c r="BF103" s="216">
        <f>IF(N103="snížená",J103,0)</f>
        <v>0</v>
      </c>
      <c r="BG103" s="216">
        <f>IF(N103="zákl. přenesená",J103,0)</f>
        <v>0</v>
      </c>
      <c r="BH103" s="216">
        <f>IF(N103="sníž. přenesená",J103,0)</f>
        <v>0</v>
      </c>
      <c r="BI103" s="216">
        <f>IF(N103="nulová",J103,0)</f>
        <v>0</v>
      </c>
      <c r="BJ103" s="17" t="s">
        <v>78</v>
      </c>
      <c r="BK103" s="216">
        <f>ROUND(I103*H103,2)</f>
        <v>0</v>
      </c>
      <c r="BL103" s="17" t="s">
        <v>130</v>
      </c>
      <c r="BM103" s="215" t="s">
        <v>230</v>
      </c>
    </row>
    <row r="104" s="2" customFormat="1">
      <c r="A104" s="38"/>
      <c r="B104" s="39"/>
      <c r="C104" s="40"/>
      <c r="D104" s="217" t="s">
        <v>132</v>
      </c>
      <c r="E104" s="40"/>
      <c r="F104" s="218" t="s">
        <v>231</v>
      </c>
      <c r="G104" s="40"/>
      <c r="H104" s="40"/>
      <c r="I104" s="219"/>
      <c r="J104" s="40"/>
      <c r="K104" s="40"/>
      <c r="L104" s="44"/>
      <c r="M104" s="220"/>
      <c r="N104" s="221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132</v>
      </c>
      <c r="AU104" s="17" t="s">
        <v>80</v>
      </c>
    </row>
    <row r="105" s="2" customFormat="1" ht="24.15" customHeight="1">
      <c r="A105" s="38"/>
      <c r="B105" s="39"/>
      <c r="C105" s="204" t="s">
        <v>166</v>
      </c>
      <c r="D105" s="204" t="s">
        <v>125</v>
      </c>
      <c r="E105" s="205" t="s">
        <v>232</v>
      </c>
      <c r="F105" s="206" t="s">
        <v>233</v>
      </c>
      <c r="G105" s="207" t="s">
        <v>128</v>
      </c>
      <c r="H105" s="208">
        <v>2374</v>
      </c>
      <c r="I105" s="209"/>
      <c r="J105" s="210">
        <f>ROUND(I105*H105,2)</f>
        <v>0</v>
      </c>
      <c r="K105" s="206" t="s">
        <v>129</v>
      </c>
      <c r="L105" s="44"/>
      <c r="M105" s="211" t="s">
        <v>19</v>
      </c>
      <c r="N105" s="212" t="s">
        <v>41</v>
      </c>
      <c r="O105" s="84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5" t="s">
        <v>130</v>
      </c>
      <c r="AT105" s="215" t="s">
        <v>125</v>
      </c>
      <c r="AU105" s="215" t="s">
        <v>80</v>
      </c>
      <c r="AY105" s="17" t="s">
        <v>123</v>
      </c>
      <c r="BE105" s="216">
        <f>IF(N105="základní",J105,0)</f>
        <v>0</v>
      </c>
      <c r="BF105" s="216">
        <f>IF(N105="snížená",J105,0)</f>
        <v>0</v>
      </c>
      <c r="BG105" s="216">
        <f>IF(N105="zákl. přenesená",J105,0)</f>
        <v>0</v>
      </c>
      <c r="BH105" s="216">
        <f>IF(N105="sníž. přenesená",J105,0)</f>
        <v>0</v>
      </c>
      <c r="BI105" s="216">
        <f>IF(N105="nulová",J105,0)</f>
        <v>0</v>
      </c>
      <c r="BJ105" s="17" t="s">
        <v>78</v>
      </c>
      <c r="BK105" s="216">
        <f>ROUND(I105*H105,2)</f>
        <v>0</v>
      </c>
      <c r="BL105" s="17" t="s">
        <v>130</v>
      </c>
      <c r="BM105" s="215" t="s">
        <v>234</v>
      </c>
    </row>
    <row r="106" s="2" customFormat="1">
      <c r="A106" s="38"/>
      <c r="B106" s="39"/>
      <c r="C106" s="40"/>
      <c r="D106" s="217" t="s">
        <v>132</v>
      </c>
      <c r="E106" s="40"/>
      <c r="F106" s="218" t="s">
        <v>235</v>
      </c>
      <c r="G106" s="40"/>
      <c r="H106" s="40"/>
      <c r="I106" s="219"/>
      <c r="J106" s="40"/>
      <c r="K106" s="40"/>
      <c r="L106" s="44"/>
      <c r="M106" s="220"/>
      <c r="N106" s="221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132</v>
      </c>
      <c r="AU106" s="17" t="s">
        <v>80</v>
      </c>
    </row>
    <row r="107" s="12" customFormat="1" ht="22.8" customHeight="1">
      <c r="A107" s="12"/>
      <c r="B107" s="188"/>
      <c r="C107" s="189"/>
      <c r="D107" s="190" t="s">
        <v>69</v>
      </c>
      <c r="E107" s="202" t="s">
        <v>153</v>
      </c>
      <c r="F107" s="202" t="s">
        <v>154</v>
      </c>
      <c r="G107" s="189"/>
      <c r="H107" s="189"/>
      <c r="I107" s="192"/>
      <c r="J107" s="203">
        <f>BK107</f>
        <v>0</v>
      </c>
      <c r="K107" s="189"/>
      <c r="L107" s="194"/>
      <c r="M107" s="195"/>
      <c r="N107" s="196"/>
      <c r="O107" s="196"/>
      <c r="P107" s="197">
        <f>SUM(P108:P113)</f>
        <v>0</v>
      </c>
      <c r="Q107" s="196"/>
      <c r="R107" s="197">
        <f>SUM(R108:R113)</f>
        <v>0.015859999999999999</v>
      </c>
      <c r="S107" s="196"/>
      <c r="T107" s="198">
        <f>SUM(T108:T113)</f>
        <v>23.740000000000002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99" t="s">
        <v>78</v>
      </c>
      <c r="AT107" s="200" t="s">
        <v>69</v>
      </c>
      <c r="AU107" s="200" t="s">
        <v>78</v>
      </c>
      <c r="AY107" s="199" t="s">
        <v>123</v>
      </c>
      <c r="BK107" s="201">
        <f>SUM(BK108:BK113)</f>
        <v>0</v>
      </c>
    </row>
    <row r="108" s="2" customFormat="1" ht="21.75" customHeight="1">
      <c r="A108" s="38"/>
      <c r="B108" s="39"/>
      <c r="C108" s="204" t="s">
        <v>153</v>
      </c>
      <c r="D108" s="204" t="s">
        <v>125</v>
      </c>
      <c r="E108" s="205" t="s">
        <v>156</v>
      </c>
      <c r="F108" s="206" t="s">
        <v>157</v>
      </c>
      <c r="G108" s="207" t="s">
        <v>158</v>
      </c>
      <c r="H108" s="208">
        <v>26</v>
      </c>
      <c r="I108" s="209"/>
      <c r="J108" s="210">
        <f>ROUND(I108*H108,2)</f>
        <v>0</v>
      </c>
      <c r="K108" s="206" t="s">
        <v>129</v>
      </c>
      <c r="L108" s="44"/>
      <c r="M108" s="211" t="s">
        <v>19</v>
      </c>
      <c r="N108" s="212" t="s">
        <v>41</v>
      </c>
      <c r="O108" s="84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5" t="s">
        <v>130</v>
      </c>
      <c r="AT108" s="215" t="s">
        <v>125</v>
      </c>
      <c r="AU108" s="215" t="s">
        <v>80</v>
      </c>
      <c r="AY108" s="17" t="s">
        <v>123</v>
      </c>
      <c r="BE108" s="216">
        <f>IF(N108="základní",J108,0)</f>
        <v>0</v>
      </c>
      <c r="BF108" s="216">
        <f>IF(N108="snížená",J108,0)</f>
        <v>0</v>
      </c>
      <c r="BG108" s="216">
        <f>IF(N108="zákl. přenesená",J108,0)</f>
        <v>0</v>
      </c>
      <c r="BH108" s="216">
        <f>IF(N108="sníž. přenesená",J108,0)</f>
        <v>0</v>
      </c>
      <c r="BI108" s="216">
        <f>IF(N108="nulová",J108,0)</f>
        <v>0</v>
      </c>
      <c r="BJ108" s="17" t="s">
        <v>78</v>
      </c>
      <c r="BK108" s="216">
        <f>ROUND(I108*H108,2)</f>
        <v>0</v>
      </c>
      <c r="BL108" s="17" t="s">
        <v>130</v>
      </c>
      <c r="BM108" s="215" t="s">
        <v>236</v>
      </c>
    </row>
    <row r="109" s="2" customFormat="1">
      <c r="A109" s="38"/>
      <c r="B109" s="39"/>
      <c r="C109" s="40"/>
      <c r="D109" s="217" t="s">
        <v>132</v>
      </c>
      <c r="E109" s="40"/>
      <c r="F109" s="218" t="s">
        <v>160</v>
      </c>
      <c r="G109" s="40"/>
      <c r="H109" s="40"/>
      <c r="I109" s="219"/>
      <c r="J109" s="40"/>
      <c r="K109" s="40"/>
      <c r="L109" s="44"/>
      <c r="M109" s="220"/>
      <c r="N109" s="221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132</v>
      </c>
      <c r="AU109" s="17" t="s">
        <v>80</v>
      </c>
    </row>
    <row r="110" s="2" customFormat="1" ht="33" customHeight="1">
      <c r="A110" s="38"/>
      <c r="B110" s="39"/>
      <c r="C110" s="204" t="s">
        <v>178</v>
      </c>
      <c r="D110" s="204" t="s">
        <v>125</v>
      </c>
      <c r="E110" s="205" t="s">
        <v>162</v>
      </c>
      <c r="F110" s="206" t="s">
        <v>163</v>
      </c>
      <c r="G110" s="207" t="s">
        <v>158</v>
      </c>
      <c r="H110" s="208">
        <v>26</v>
      </c>
      <c r="I110" s="209"/>
      <c r="J110" s="210">
        <f>ROUND(I110*H110,2)</f>
        <v>0</v>
      </c>
      <c r="K110" s="206" t="s">
        <v>129</v>
      </c>
      <c r="L110" s="44"/>
      <c r="M110" s="211" t="s">
        <v>19</v>
      </c>
      <c r="N110" s="212" t="s">
        <v>41</v>
      </c>
      <c r="O110" s="84"/>
      <c r="P110" s="213">
        <f>O110*H110</f>
        <v>0</v>
      </c>
      <c r="Q110" s="213">
        <v>0.00060999999999999997</v>
      </c>
      <c r="R110" s="213">
        <f>Q110*H110</f>
        <v>0.015859999999999999</v>
      </c>
      <c r="S110" s="213">
        <v>0</v>
      </c>
      <c r="T110" s="214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5" t="s">
        <v>130</v>
      </c>
      <c r="AT110" s="215" t="s">
        <v>125</v>
      </c>
      <c r="AU110" s="215" t="s">
        <v>80</v>
      </c>
      <c r="AY110" s="17" t="s">
        <v>123</v>
      </c>
      <c r="BE110" s="216">
        <f>IF(N110="základní",J110,0)</f>
        <v>0</v>
      </c>
      <c r="BF110" s="216">
        <f>IF(N110="snížená",J110,0)</f>
        <v>0</v>
      </c>
      <c r="BG110" s="216">
        <f>IF(N110="zákl. přenesená",J110,0)</f>
        <v>0</v>
      </c>
      <c r="BH110" s="216">
        <f>IF(N110="sníž. přenesená",J110,0)</f>
        <v>0</v>
      </c>
      <c r="BI110" s="216">
        <f>IF(N110="nulová",J110,0)</f>
        <v>0</v>
      </c>
      <c r="BJ110" s="17" t="s">
        <v>78</v>
      </c>
      <c r="BK110" s="216">
        <f>ROUND(I110*H110,2)</f>
        <v>0</v>
      </c>
      <c r="BL110" s="17" t="s">
        <v>130</v>
      </c>
      <c r="BM110" s="215" t="s">
        <v>237</v>
      </c>
    </row>
    <row r="111" s="2" customFormat="1">
      <c r="A111" s="38"/>
      <c r="B111" s="39"/>
      <c r="C111" s="40"/>
      <c r="D111" s="217" t="s">
        <v>132</v>
      </c>
      <c r="E111" s="40"/>
      <c r="F111" s="218" t="s">
        <v>165</v>
      </c>
      <c r="G111" s="40"/>
      <c r="H111" s="40"/>
      <c r="I111" s="219"/>
      <c r="J111" s="40"/>
      <c r="K111" s="40"/>
      <c r="L111" s="44"/>
      <c r="M111" s="220"/>
      <c r="N111" s="221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132</v>
      </c>
      <c r="AU111" s="17" t="s">
        <v>80</v>
      </c>
    </row>
    <row r="112" s="2" customFormat="1" ht="21.75" customHeight="1">
      <c r="A112" s="38"/>
      <c r="B112" s="39"/>
      <c r="C112" s="204" t="s">
        <v>183</v>
      </c>
      <c r="D112" s="204" t="s">
        <v>125</v>
      </c>
      <c r="E112" s="205" t="s">
        <v>167</v>
      </c>
      <c r="F112" s="206" t="s">
        <v>168</v>
      </c>
      <c r="G112" s="207" t="s">
        <v>128</v>
      </c>
      <c r="H112" s="208">
        <v>2374</v>
      </c>
      <c r="I112" s="209"/>
      <c r="J112" s="210">
        <f>ROUND(I112*H112,2)</f>
        <v>0</v>
      </c>
      <c r="K112" s="206" t="s">
        <v>129</v>
      </c>
      <c r="L112" s="44"/>
      <c r="M112" s="211" t="s">
        <v>19</v>
      </c>
      <c r="N112" s="212" t="s">
        <v>41</v>
      </c>
      <c r="O112" s="84"/>
      <c r="P112" s="213">
        <f>O112*H112</f>
        <v>0</v>
      </c>
      <c r="Q112" s="213">
        <v>0</v>
      </c>
      <c r="R112" s="213">
        <f>Q112*H112</f>
        <v>0</v>
      </c>
      <c r="S112" s="213">
        <v>0.01</v>
      </c>
      <c r="T112" s="214">
        <f>S112*H112</f>
        <v>23.740000000000002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5" t="s">
        <v>130</v>
      </c>
      <c r="AT112" s="215" t="s">
        <v>125</v>
      </c>
      <c r="AU112" s="215" t="s">
        <v>80</v>
      </c>
      <c r="AY112" s="17" t="s">
        <v>123</v>
      </c>
      <c r="BE112" s="216">
        <f>IF(N112="základní",J112,0)</f>
        <v>0</v>
      </c>
      <c r="BF112" s="216">
        <f>IF(N112="snížená",J112,0)</f>
        <v>0</v>
      </c>
      <c r="BG112" s="216">
        <f>IF(N112="zákl. přenesená",J112,0)</f>
        <v>0</v>
      </c>
      <c r="BH112" s="216">
        <f>IF(N112="sníž. přenesená",J112,0)</f>
        <v>0</v>
      </c>
      <c r="BI112" s="216">
        <f>IF(N112="nulová",J112,0)</f>
        <v>0</v>
      </c>
      <c r="BJ112" s="17" t="s">
        <v>78</v>
      </c>
      <c r="BK112" s="216">
        <f>ROUND(I112*H112,2)</f>
        <v>0</v>
      </c>
      <c r="BL112" s="17" t="s">
        <v>130</v>
      </c>
      <c r="BM112" s="215" t="s">
        <v>238</v>
      </c>
    </row>
    <row r="113" s="2" customFormat="1">
      <c r="A113" s="38"/>
      <c r="B113" s="39"/>
      <c r="C113" s="40"/>
      <c r="D113" s="217" t="s">
        <v>132</v>
      </c>
      <c r="E113" s="40"/>
      <c r="F113" s="218" t="s">
        <v>170</v>
      </c>
      <c r="G113" s="40"/>
      <c r="H113" s="40"/>
      <c r="I113" s="219"/>
      <c r="J113" s="40"/>
      <c r="K113" s="40"/>
      <c r="L113" s="44"/>
      <c r="M113" s="220"/>
      <c r="N113" s="221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132</v>
      </c>
      <c r="AU113" s="17" t="s">
        <v>80</v>
      </c>
    </row>
    <row r="114" s="12" customFormat="1" ht="22.8" customHeight="1">
      <c r="A114" s="12"/>
      <c r="B114" s="188"/>
      <c r="C114" s="189"/>
      <c r="D114" s="190" t="s">
        <v>69</v>
      </c>
      <c r="E114" s="202" t="s">
        <v>171</v>
      </c>
      <c r="F114" s="202" t="s">
        <v>172</v>
      </c>
      <c r="G114" s="189"/>
      <c r="H114" s="189"/>
      <c r="I114" s="192"/>
      <c r="J114" s="203">
        <f>BK114</f>
        <v>0</v>
      </c>
      <c r="K114" s="189"/>
      <c r="L114" s="194"/>
      <c r="M114" s="195"/>
      <c r="N114" s="196"/>
      <c r="O114" s="196"/>
      <c r="P114" s="197">
        <f>SUM(P115:P125)</f>
        <v>0</v>
      </c>
      <c r="Q114" s="196"/>
      <c r="R114" s="197">
        <f>SUM(R115:R125)</f>
        <v>0</v>
      </c>
      <c r="S114" s="196"/>
      <c r="T114" s="198">
        <f>SUM(T115:T125)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99" t="s">
        <v>78</v>
      </c>
      <c r="AT114" s="200" t="s">
        <v>69</v>
      </c>
      <c r="AU114" s="200" t="s">
        <v>78</v>
      </c>
      <c r="AY114" s="199" t="s">
        <v>123</v>
      </c>
      <c r="BK114" s="201">
        <f>SUM(BK115:BK125)</f>
        <v>0</v>
      </c>
    </row>
    <row r="115" s="2" customFormat="1" ht="16.5" customHeight="1">
      <c r="A115" s="38"/>
      <c r="B115" s="39"/>
      <c r="C115" s="204" t="s">
        <v>8</v>
      </c>
      <c r="D115" s="204" t="s">
        <v>125</v>
      </c>
      <c r="E115" s="205" t="s">
        <v>173</v>
      </c>
      <c r="F115" s="206" t="s">
        <v>174</v>
      </c>
      <c r="G115" s="207" t="s">
        <v>175</v>
      </c>
      <c r="H115" s="208">
        <v>845.25999999999999</v>
      </c>
      <c r="I115" s="209"/>
      <c r="J115" s="210">
        <f>ROUND(I115*H115,2)</f>
        <v>0</v>
      </c>
      <c r="K115" s="206" t="s">
        <v>129</v>
      </c>
      <c r="L115" s="44"/>
      <c r="M115" s="211" t="s">
        <v>19</v>
      </c>
      <c r="N115" s="212" t="s">
        <v>41</v>
      </c>
      <c r="O115" s="84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5" t="s">
        <v>130</v>
      </c>
      <c r="AT115" s="215" t="s">
        <v>125</v>
      </c>
      <c r="AU115" s="215" t="s">
        <v>80</v>
      </c>
      <c r="AY115" s="17" t="s">
        <v>123</v>
      </c>
      <c r="BE115" s="216">
        <f>IF(N115="základní",J115,0)</f>
        <v>0</v>
      </c>
      <c r="BF115" s="216">
        <f>IF(N115="snížená",J115,0)</f>
        <v>0</v>
      </c>
      <c r="BG115" s="216">
        <f>IF(N115="zákl. přenesená",J115,0)</f>
        <v>0</v>
      </c>
      <c r="BH115" s="216">
        <f>IF(N115="sníž. přenesená",J115,0)</f>
        <v>0</v>
      </c>
      <c r="BI115" s="216">
        <f>IF(N115="nulová",J115,0)</f>
        <v>0</v>
      </c>
      <c r="BJ115" s="17" t="s">
        <v>78</v>
      </c>
      <c r="BK115" s="216">
        <f>ROUND(I115*H115,2)</f>
        <v>0</v>
      </c>
      <c r="BL115" s="17" t="s">
        <v>130</v>
      </c>
      <c r="BM115" s="215" t="s">
        <v>239</v>
      </c>
    </row>
    <row r="116" s="2" customFormat="1">
      <c r="A116" s="38"/>
      <c r="B116" s="39"/>
      <c r="C116" s="40"/>
      <c r="D116" s="217" t="s">
        <v>132</v>
      </c>
      <c r="E116" s="40"/>
      <c r="F116" s="218" t="s">
        <v>177</v>
      </c>
      <c r="G116" s="40"/>
      <c r="H116" s="40"/>
      <c r="I116" s="219"/>
      <c r="J116" s="40"/>
      <c r="K116" s="40"/>
      <c r="L116" s="44"/>
      <c r="M116" s="220"/>
      <c r="N116" s="221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132</v>
      </c>
      <c r="AU116" s="17" t="s">
        <v>80</v>
      </c>
    </row>
    <row r="117" s="2" customFormat="1" ht="24.15" customHeight="1">
      <c r="A117" s="38"/>
      <c r="B117" s="39"/>
      <c r="C117" s="204" t="s">
        <v>183</v>
      </c>
      <c r="D117" s="204" t="s">
        <v>125</v>
      </c>
      <c r="E117" s="205" t="s">
        <v>179</v>
      </c>
      <c r="F117" s="206" t="s">
        <v>180</v>
      </c>
      <c r="G117" s="207" t="s">
        <v>175</v>
      </c>
      <c r="H117" s="208">
        <v>845.25999999999999</v>
      </c>
      <c r="I117" s="209"/>
      <c r="J117" s="210">
        <f>ROUND(I117*H117,2)</f>
        <v>0</v>
      </c>
      <c r="K117" s="206" t="s">
        <v>129</v>
      </c>
      <c r="L117" s="44"/>
      <c r="M117" s="211" t="s">
        <v>19</v>
      </c>
      <c r="N117" s="212" t="s">
        <v>41</v>
      </c>
      <c r="O117" s="84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5" t="s">
        <v>130</v>
      </c>
      <c r="AT117" s="215" t="s">
        <v>125</v>
      </c>
      <c r="AU117" s="215" t="s">
        <v>80</v>
      </c>
      <c r="AY117" s="17" t="s">
        <v>123</v>
      </c>
      <c r="BE117" s="216">
        <f>IF(N117="základní",J117,0)</f>
        <v>0</v>
      </c>
      <c r="BF117" s="216">
        <f>IF(N117="snížená",J117,0)</f>
        <v>0</v>
      </c>
      <c r="BG117" s="216">
        <f>IF(N117="zákl. přenesená",J117,0)</f>
        <v>0</v>
      </c>
      <c r="BH117" s="216">
        <f>IF(N117="sníž. přenesená",J117,0)</f>
        <v>0</v>
      </c>
      <c r="BI117" s="216">
        <f>IF(N117="nulová",J117,0)</f>
        <v>0</v>
      </c>
      <c r="BJ117" s="17" t="s">
        <v>78</v>
      </c>
      <c r="BK117" s="216">
        <f>ROUND(I117*H117,2)</f>
        <v>0</v>
      </c>
      <c r="BL117" s="17" t="s">
        <v>130</v>
      </c>
      <c r="BM117" s="215" t="s">
        <v>240</v>
      </c>
    </row>
    <row r="118" s="2" customFormat="1">
      <c r="A118" s="38"/>
      <c r="B118" s="39"/>
      <c r="C118" s="40"/>
      <c r="D118" s="217" t="s">
        <v>132</v>
      </c>
      <c r="E118" s="40"/>
      <c r="F118" s="218" t="s">
        <v>182</v>
      </c>
      <c r="G118" s="40"/>
      <c r="H118" s="40"/>
      <c r="I118" s="219"/>
      <c r="J118" s="40"/>
      <c r="K118" s="40"/>
      <c r="L118" s="44"/>
      <c r="M118" s="220"/>
      <c r="N118" s="221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132</v>
      </c>
      <c r="AU118" s="17" t="s">
        <v>80</v>
      </c>
    </row>
    <row r="119" s="2" customFormat="1" ht="24.15" customHeight="1">
      <c r="A119" s="38"/>
      <c r="B119" s="39"/>
      <c r="C119" s="204" t="s">
        <v>8</v>
      </c>
      <c r="D119" s="204" t="s">
        <v>125</v>
      </c>
      <c r="E119" s="205" t="s">
        <v>184</v>
      </c>
      <c r="F119" s="206" t="s">
        <v>185</v>
      </c>
      <c r="G119" s="207" t="s">
        <v>175</v>
      </c>
      <c r="H119" s="208">
        <v>24512.540000000001</v>
      </c>
      <c r="I119" s="209"/>
      <c r="J119" s="210">
        <f>ROUND(I119*H119,2)</f>
        <v>0</v>
      </c>
      <c r="K119" s="206" t="s">
        <v>129</v>
      </c>
      <c r="L119" s="44"/>
      <c r="M119" s="211" t="s">
        <v>19</v>
      </c>
      <c r="N119" s="212" t="s">
        <v>41</v>
      </c>
      <c r="O119" s="84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5" t="s">
        <v>130</v>
      </c>
      <c r="AT119" s="215" t="s">
        <v>125</v>
      </c>
      <c r="AU119" s="215" t="s">
        <v>80</v>
      </c>
      <c r="AY119" s="17" t="s">
        <v>123</v>
      </c>
      <c r="BE119" s="216">
        <f>IF(N119="základní",J119,0)</f>
        <v>0</v>
      </c>
      <c r="BF119" s="216">
        <f>IF(N119="snížená",J119,0)</f>
        <v>0</v>
      </c>
      <c r="BG119" s="216">
        <f>IF(N119="zákl. přenesená",J119,0)</f>
        <v>0</v>
      </c>
      <c r="BH119" s="216">
        <f>IF(N119="sníž. přenesená",J119,0)</f>
        <v>0</v>
      </c>
      <c r="BI119" s="216">
        <f>IF(N119="nulová",J119,0)</f>
        <v>0</v>
      </c>
      <c r="BJ119" s="17" t="s">
        <v>78</v>
      </c>
      <c r="BK119" s="216">
        <f>ROUND(I119*H119,2)</f>
        <v>0</v>
      </c>
      <c r="BL119" s="17" t="s">
        <v>130</v>
      </c>
      <c r="BM119" s="215" t="s">
        <v>241</v>
      </c>
    </row>
    <row r="120" s="2" customFormat="1">
      <c r="A120" s="38"/>
      <c r="B120" s="39"/>
      <c r="C120" s="40"/>
      <c r="D120" s="217" t="s">
        <v>132</v>
      </c>
      <c r="E120" s="40"/>
      <c r="F120" s="218" t="s">
        <v>187</v>
      </c>
      <c r="G120" s="40"/>
      <c r="H120" s="40"/>
      <c r="I120" s="219"/>
      <c r="J120" s="40"/>
      <c r="K120" s="40"/>
      <c r="L120" s="44"/>
      <c r="M120" s="220"/>
      <c r="N120" s="221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132</v>
      </c>
      <c r="AU120" s="17" t="s">
        <v>80</v>
      </c>
    </row>
    <row r="121" s="13" customFormat="1">
      <c r="A121" s="13"/>
      <c r="B121" s="222"/>
      <c r="C121" s="223"/>
      <c r="D121" s="224" t="s">
        <v>188</v>
      </c>
      <c r="E121" s="223"/>
      <c r="F121" s="225" t="s">
        <v>242</v>
      </c>
      <c r="G121" s="223"/>
      <c r="H121" s="226">
        <v>24512.540000000001</v>
      </c>
      <c r="I121" s="227"/>
      <c r="J121" s="223"/>
      <c r="K121" s="223"/>
      <c r="L121" s="228"/>
      <c r="M121" s="229"/>
      <c r="N121" s="230"/>
      <c r="O121" s="230"/>
      <c r="P121" s="230"/>
      <c r="Q121" s="230"/>
      <c r="R121" s="230"/>
      <c r="S121" s="230"/>
      <c r="T121" s="231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2" t="s">
        <v>188</v>
      </c>
      <c r="AU121" s="232" t="s">
        <v>80</v>
      </c>
      <c r="AV121" s="13" t="s">
        <v>80</v>
      </c>
      <c r="AW121" s="13" t="s">
        <v>4</v>
      </c>
      <c r="AX121" s="13" t="s">
        <v>78</v>
      </c>
      <c r="AY121" s="232" t="s">
        <v>123</v>
      </c>
    </row>
    <row r="122" s="2" customFormat="1" ht="24.15" customHeight="1">
      <c r="A122" s="38"/>
      <c r="B122" s="39"/>
      <c r="C122" s="204" t="s">
        <v>243</v>
      </c>
      <c r="D122" s="204" t="s">
        <v>125</v>
      </c>
      <c r="E122" s="205" t="s">
        <v>244</v>
      </c>
      <c r="F122" s="206" t="s">
        <v>245</v>
      </c>
      <c r="G122" s="207" t="s">
        <v>175</v>
      </c>
      <c r="H122" s="208">
        <v>275.5</v>
      </c>
      <c r="I122" s="209"/>
      <c r="J122" s="210">
        <f>ROUND(I122*H122,2)</f>
        <v>0</v>
      </c>
      <c r="K122" s="206" t="s">
        <v>129</v>
      </c>
      <c r="L122" s="44"/>
      <c r="M122" s="211" t="s">
        <v>19</v>
      </c>
      <c r="N122" s="212" t="s">
        <v>41</v>
      </c>
      <c r="O122" s="84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5" t="s">
        <v>130</v>
      </c>
      <c r="AT122" s="215" t="s">
        <v>125</v>
      </c>
      <c r="AU122" s="215" t="s">
        <v>80</v>
      </c>
      <c r="AY122" s="17" t="s">
        <v>123</v>
      </c>
      <c r="BE122" s="216">
        <f>IF(N122="základní",J122,0)</f>
        <v>0</v>
      </c>
      <c r="BF122" s="216">
        <f>IF(N122="snížená",J122,0)</f>
        <v>0</v>
      </c>
      <c r="BG122" s="216">
        <f>IF(N122="zákl. přenesená",J122,0)</f>
        <v>0</v>
      </c>
      <c r="BH122" s="216">
        <f>IF(N122="sníž. přenesená",J122,0)</f>
        <v>0</v>
      </c>
      <c r="BI122" s="216">
        <f>IF(N122="nulová",J122,0)</f>
        <v>0</v>
      </c>
      <c r="BJ122" s="17" t="s">
        <v>78</v>
      </c>
      <c r="BK122" s="216">
        <f>ROUND(I122*H122,2)</f>
        <v>0</v>
      </c>
      <c r="BL122" s="17" t="s">
        <v>130</v>
      </c>
      <c r="BM122" s="215" t="s">
        <v>246</v>
      </c>
    </row>
    <row r="123" s="2" customFormat="1">
      <c r="A123" s="38"/>
      <c r="B123" s="39"/>
      <c r="C123" s="40"/>
      <c r="D123" s="217" t="s">
        <v>132</v>
      </c>
      <c r="E123" s="40"/>
      <c r="F123" s="218" t="s">
        <v>247</v>
      </c>
      <c r="G123" s="40"/>
      <c r="H123" s="40"/>
      <c r="I123" s="219"/>
      <c r="J123" s="40"/>
      <c r="K123" s="40"/>
      <c r="L123" s="44"/>
      <c r="M123" s="220"/>
      <c r="N123" s="221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132</v>
      </c>
      <c r="AU123" s="17" t="s">
        <v>80</v>
      </c>
    </row>
    <row r="124" s="2" customFormat="1" ht="24.15" customHeight="1">
      <c r="A124" s="38"/>
      <c r="B124" s="39"/>
      <c r="C124" s="204" t="s">
        <v>196</v>
      </c>
      <c r="D124" s="204" t="s">
        <v>125</v>
      </c>
      <c r="E124" s="205" t="s">
        <v>190</v>
      </c>
      <c r="F124" s="206" t="s">
        <v>191</v>
      </c>
      <c r="G124" s="207" t="s">
        <v>175</v>
      </c>
      <c r="H124" s="208">
        <v>569.75999999999999</v>
      </c>
      <c r="I124" s="209"/>
      <c r="J124" s="210">
        <f>ROUND(I124*H124,2)</f>
        <v>0</v>
      </c>
      <c r="K124" s="206" t="s">
        <v>129</v>
      </c>
      <c r="L124" s="44"/>
      <c r="M124" s="211" t="s">
        <v>19</v>
      </c>
      <c r="N124" s="212" t="s">
        <v>41</v>
      </c>
      <c r="O124" s="84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5" t="s">
        <v>130</v>
      </c>
      <c r="AT124" s="215" t="s">
        <v>125</v>
      </c>
      <c r="AU124" s="215" t="s">
        <v>80</v>
      </c>
      <c r="AY124" s="17" t="s">
        <v>123</v>
      </c>
      <c r="BE124" s="216">
        <f>IF(N124="základní",J124,0)</f>
        <v>0</v>
      </c>
      <c r="BF124" s="216">
        <f>IF(N124="snížená",J124,0)</f>
        <v>0</v>
      </c>
      <c r="BG124" s="216">
        <f>IF(N124="zákl. přenesená",J124,0)</f>
        <v>0</v>
      </c>
      <c r="BH124" s="216">
        <f>IF(N124="sníž. přenesená",J124,0)</f>
        <v>0</v>
      </c>
      <c r="BI124" s="216">
        <f>IF(N124="nulová",J124,0)</f>
        <v>0</v>
      </c>
      <c r="BJ124" s="17" t="s">
        <v>78</v>
      </c>
      <c r="BK124" s="216">
        <f>ROUND(I124*H124,2)</f>
        <v>0</v>
      </c>
      <c r="BL124" s="17" t="s">
        <v>130</v>
      </c>
      <c r="BM124" s="215" t="s">
        <v>248</v>
      </c>
    </row>
    <row r="125" s="2" customFormat="1">
      <c r="A125" s="38"/>
      <c r="B125" s="39"/>
      <c r="C125" s="40"/>
      <c r="D125" s="217" t="s">
        <v>132</v>
      </c>
      <c r="E125" s="40"/>
      <c r="F125" s="218" t="s">
        <v>193</v>
      </c>
      <c r="G125" s="40"/>
      <c r="H125" s="40"/>
      <c r="I125" s="219"/>
      <c r="J125" s="40"/>
      <c r="K125" s="40"/>
      <c r="L125" s="44"/>
      <c r="M125" s="220"/>
      <c r="N125" s="221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132</v>
      </c>
      <c r="AU125" s="17" t="s">
        <v>80</v>
      </c>
    </row>
    <row r="126" s="12" customFormat="1" ht="22.8" customHeight="1">
      <c r="A126" s="12"/>
      <c r="B126" s="188"/>
      <c r="C126" s="189"/>
      <c r="D126" s="190" t="s">
        <v>69</v>
      </c>
      <c r="E126" s="202" t="s">
        <v>194</v>
      </c>
      <c r="F126" s="202" t="s">
        <v>195</v>
      </c>
      <c r="G126" s="189"/>
      <c r="H126" s="189"/>
      <c r="I126" s="192"/>
      <c r="J126" s="203">
        <f>BK126</f>
        <v>0</v>
      </c>
      <c r="K126" s="189"/>
      <c r="L126" s="194"/>
      <c r="M126" s="195"/>
      <c r="N126" s="196"/>
      <c r="O126" s="196"/>
      <c r="P126" s="197">
        <f>SUM(P127:P128)</f>
        <v>0</v>
      </c>
      <c r="Q126" s="196"/>
      <c r="R126" s="197">
        <f>SUM(R127:R128)</f>
        <v>0</v>
      </c>
      <c r="S126" s="196"/>
      <c r="T126" s="198">
        <f>SUM(T127:T128)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99" t="s">
        <v>78</v>
      </c>
      <c r="AT126" s="200" t="s">
        <v>69</v>
      </c>
      <c r="AU126" s="200" t="s">
        <v>78</v>
      </c>
      <c r="AY126" s="199" t="s">
        <v>123</v>
      </c>
      <c r="BK126" s="201">
        <f>SUM(BK127:BK128)</f>
        <v>0</v>
      </c>
    </row>
    <row r="127" s="2" customFormat="1" ht="24.15" customHeight="1">
      <c r="A127" s="38"/>
      <c r="B127" s="39"/>
      <c r="C127" s="204" t="s">
        <v>205</v>
      </c>
      <c r="D127" s="204" t="s">
        <v>125</v>
      </c>
      <c r="E127" s="205" t="s">
        <v>197</v>
      </c>
      <c r="F127" s="206" t="s">
        <v>198</v>
      </c>
      <c r="G127" s="207" t="s">
        <v>175</v>
      </c>
      <c r="H127" s="208">
        <v>972.79999999999995</v>
      </c>
      <c r="I127" s="209"/>
      <c r="J127" s="210">
        <f>ROUND(I127*H127,2)</f>
        <v>0</v>
      </c>
      <c r="K127" s="206" t="s">
        <v>129</v>
      </c>
      <c r="L127" s="44"/>
      <c r="M127" s="211" t="s">
        <v>19</v>
      </c>
      <c r="N127" s="212" t="s">
        <v>41</v>
      </c>
      <c r="O127" s="84"/>
      <c r="P127" s="213">
        <f>O127*H127</f>
        <v>0</v>
      </c>
      <c r="Q127" s="213">
        <v>0</v>
      </c>
      <c r="R127" s="213">
        <f>Q127*H127</f>
        <v>0</v>
      </c>
      <c r="S127" s="213">
        <v>0</v>
      </c>
      <c r="T127" s="21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5" t="s">
        <v>130</v>
      </c>
      <c r="AT127" s="215" t="s">
        <v>125</v>
      </c>
      <c r="AU127" s="215" t="s">
        <v>80</v>
      </c>
      <c r="AY127" s="17" t="s">
        <v>123</v>
      </c>
      <c r="BE127" s="216">
        <f>IF(N127="základní",J127,0)</f>
        <v>0</v>
      </c>
      <c r="BF127" s="216">
        <f>IF(N127="snížená",J127,0)</f>
        <v>0</v>
      </c>
      <c r="BG127" s="216">
        <f>IF(N127="zákl. přenesená",J127,0)</f>
        <v>0</v>
      </c>
      <c r="BH127" s="216">
        <f>IF(N127="sníž. přenesená",J127,0)</f>
        <v>0</v>
      </c>
      <c r="BI127" s="216">
        <f>IF(N127="nulová",J127,0)</f>
        <v>0</v>
      </c>
      <c r="BJ127" s="17" t="s">
        <v>78</v>
      </c>
      <c r="BK127" s="216">
        <f>ROUND(I127*H127,2)</f>
        <v>0</v>
      </c>
      <c r="BL127" s="17" t="s">
        <v>130</v>
      </c>
      <c r="BM127" s="215" t="s">
        <v>249</v>
      </c>
    </row>
    <row r="128" s="2" customFormat="1">
      <c r="A128" s="38"/>
      <c r="B128" s="39"/>
      <c r="C128" s="40"/>
      <c r="D128" s="217" t="s">
        <v>132</v>
      </c>
      <c r="E128" s="40"/>
      <c r="F128" s="218" t="s">
        <v>200</v>
      </c>
      <c r="G128" s="40"/>
      <c r="H128" s="40"/>
      <c r="I128" s="219"/>
      <c r="J128" s="40"/>
      <c r="K128" s="40"/>
      <c r="L128" s="44"/>
      <c r="M128" s="220"/>
      <c r="N128" s="221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132</v>
      </c>
      <c r="AU128" s="17" t="s">
        <v>80</v>
      </c>
    </row>
    <row r="129" s="12" customFormat="1" ht="25.92" customHeight="1">
      <c r="A129" s="12"/>
      <c r="B129" s="188"/>
      <c r="C129" s="189"/>
      <c r="D129" s="190" t="s">
        <v>69</v>
      </c>
      <c r="E129" s="191" t="s">
        <v>201</v>
      </c>
      <c r="F129" s="191" t="s">
        <v>202</v>
      </c>
      <c r="G129" s="189"/>
      <c r="H129" s="189"/>
      <c r="I129" s="192"/>
      <c r="J129" s="193">
        <f>BK129</f>
        <v>0</v>
      </c>
      <c r="K129" s="189"/>
      <c r="L129" s="194"/>
      <c r="M129" s="195"/>
      <c r="N129" s="196"/>
      <c r="O129" s="196"/>
      <c r="P129" s="197">
        <f>P130</f>
        <v>0</v>
      </c>
      <c r="Q129" s="196"/>
      <c r="R129" s="197">
        <f>R130</f>
        <v>0</v>
      </c>
      <c r="S129" s="196"/>
      <c r="T129" s="198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99" t="s">
        <v>134</v>
      </c>
      <c r="AT129" s="200" t="s">
        <v>69</v>
      </c>
      <c r="AU129" s="200" t="s">
        <v>70</v>
      </c>
      <c r="AY129" s="199" t="s">
        <v>123</v>
      </c>
      <c r="BK129" s="201">
        <f>BK130</f>
        <v>0</v>
      </c>
    </row>
    <row r="130" s="12" customFormat="1" ht="22.8" customHeight="1">
      <c r="A130" s="12"/>
      <c r="B130" s="188"/>
      <c r="C130" s="189"/>
      <c r="D130" s="190" t="s">
        <v>69</v>
      </c>
      <c r="E130" s="202" t="s">
        <v>203</v>
      </c>
      <c r="F130" s="202" t="s">
        <v>204</v>
      </c>
      <c r="G130" s="189"/>
      <c r="H130" s="189"/>
      <c r="I130" s="192"/>
      <c r="J130" s="203">
        <f>BK130</f>
        <v>0</v>
      </c>
      <c r="K130" s="189"/>
      <c r="L130" s="194"/>
      <c r="M130" s="195"/>
      <c r="N130" s="196"/>
      <c r="O130" s="196"/>
      <c r="P130" s="197">
        <f>SUM(P131:P132)</f>
        <v>0</v>
      </c>
      <c r="Q130" s="196"/>
      <c r="R130" s="197">
        <f>SUM(R131:R132)</f>
        <v>0</v>
      </c>
      <c r="S130" s="196"/>
      <c r="T130" s="198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99" t="s">
        <v>134</v>
      </c>
      <c r="AT130" s="200" t="s">
        <v>69</v>
      </c>
      <c r="AU130" s="200" t="s">
        <v>78</v>
      </c>
      <c r="AY130" s="199" t="s">
        <v>123</v>
      </c>
      <c r="BK130" s="201">
        <f>SUM(BK131:BK132)</f>
        <v>0</v>
      </c>
    </row>
    <row r="131" s="2" customFormat="1" ht="16.5" customHeight="1">
      <c r="A131" s="38"/>
      <c r="B131" s="39"/>
      <c r="C131" s="204" t="s">
        <v>250</v>
      </c>
      <c r="D131" s="204" t="s">
        <v>125</v>
      </c>
      <c r="E131" s="205" t="s">
        <v>206</v>
      </c>
      <c r="F131" s="206" t="s">
        <v>207</v>
      </c>
      <c r="G131" s="207" t="s">
        <v>208</v>
      </c>
      <c r="H131" s="208">
        <v>1</v>
      </c>
      <c r="I131" s="209"/>
      <c r="J131" s="210">
        <f>ROUND(I131*H131,2)</f>
        <v>0</v>
      </c>
      <c r="K131" s="206" t="s">
        <v>129</v>
      </c>
      <c r="L131" s="44"/>
      <c r="M131" s="211" t="s">
        <v>19</v>
      </c>
      <c r="N131" s="212" t="s">
        <v>41</v>
      </c>
      <c r="O131" s="84"/>
      <c r="P131" s="213">
        <f>O131*H131</f>
        <v>0</v>
      </c>
      <c r="Q131" s="213">
        <v>0</v>
      </c>
      <c r="R131" s="213">
        <f>Q131*H131</f>
        <v>0</v>
      </c>
      <c r="S131" s="213">
        <v>0</v>
      </c>
      <c r="T131" s="21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5" t="s">
        <v>209</v>
      </c>
      <c r="AT131" s="215" t="s">
        <v>125</v>
      </c>
      <c r="AU131" s="215" t="s">
        <v>80</v>
      </c>
      <c r="AY131" s="17" t="s">
        <v>123</v>
      </c>
      <c r="BE131" s="216">
        <f>IF(N131="základní",J131,0)</f>
        <v>0</v>
      </c>
      <c r="BF131" s="216">
        <f>IF(N131="snížená",J131,0)</f>
        <v>0</v>
      </c>
      <c r="BG131" s="216">
        <f>IF(N131="zákl. přenesená",J131,0)</f>
        <v>0</v>
      </c>
      <c r="BH131" s="216">
        <f>IF(N131="sníž. přenesená",J131,0)</f>
        <v>0</v>
      </c>
      <c r="BI131" s="216">
        <f>IF(N131="nulová",J131,0)</f>
        <v>0</v>
      </c>
      <c r="BJ131" s="17" t="s">
        <v>78</v>
      </c>
      <c r="BK131" s="216">
        <f>ROUND(I131*H131,2)</f>
        <v>0</v>
      </c>
      <c r="BL131" s="17" t="s">
        <v>209</v>
      </c>
      <c r="BM131" s="215" t="s">
        <v>251</v>
      </c>
    </row>
    <row r="132" s="2" customFormat="1">
      <c r="A132" s="38"/>
      <c r="B132" s="39"/>
      <c r="C132" s="40"/>
      <c r="D132" s="217" t="s">
        <v>132</v>
      </c>
      <c r="E132" s="40"/>
      <c r="F132" s="218" t="s">
        <v>211</v>
      </c>
      <c r="G132" s="40"/>
      <c r="H132" s="40"/>
      <c r="I132" s="219"/>
      <c r="J132" s="40"/>
      <c r="K132" s="40"/>
      <c r="L132" s="44"/>
      <c r="M132" s="233"/>
      <c r="N132" s="234"/>
      <c r="O132" s="235"/>
      <c r="P132" s="235"/>
      <c r="Q132" s="235"/>
      <c r="R132" s="235"/>
      <c r="S132" s="235"/>
      <c r="T132" s="236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132</v>
      </c>
      <c r="AU132" s="17" t="s">
        <v>80</v>
      </c>
    </row>
    <row r="133" s="2" customFormat="1" ht="6.96" customHeight="1">
      <c r="A133" s="38"/>
      <c r="B133" s="59"/>
      <c r="C133" s="60"/>
      <c r="D133" s="60"/>
      <c r="E133" s="60"/>
      <c r="F133" s="60"/>
      <c r="G133" s="60"/>
      <c r="H133" s="60"/>
      <c r="I133" s="60"/>
      <c r="J133" s="60"/>
      <c r="K133" s="60"/>
      <c r="L133" s="44"/>
      <c r="M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</sheetData>
  <sheetProtection sheet="1" autoFilter="0" formatColumns="0" formatRows="0" objects="1" scenarios="1" spinCount="100000" saltValue="x9MU71RDMUazEsG2UTqrw0omvaiT1LaDUNfDb3K8gITfFpLwChgYy3cjJuvz/CbR8bfkx/nkav2QnV7e9iDbFQ==" hashValue="rHLXQ9vjor/wjip+Ys2ndC+LZ8ySpEt80aNlOTWkn4E4Wnv9H/Ky2lE6f0FOMb+dSzhNrBLMo8aRDZqQhVh29Q==" algorithmName="SHA-512" password="CFAF"/>
  <autoFilter ref="C86:K132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6_02/113107322"/>
    <hyperlink ref="F93" r:id="rId2" display="https://podminky.urs.cz/item/CS_URS_2026_02/113154548"/>
    <hyperlink ref="F95" r:id="rId3" display="https://podminky.urs.cz/item/CS_URS_2026_02/181951112"/>
    <hyperlink ref="F98" r:id="rId4" display="https://podminky.urs.cz/item/CS_URS_2026_02/564831111"/>
    <hyperlink ref="F100" r:id="rId5" display="https://podminky.urs.cz/item/CS_URS_2026_02/573111112"/>
    <hyperlink ref="F102" r:id="rId6" display="https://podminky.urs.cz/item/CS_URS_2026_02/573231108"/>
    <hyperlink ref="F104" r:id="rId7" display="https://podminky.urs.cz/item/CS_URS_2026_02/577154121"/>
    <hyperlink ref="F106" r:id="rId8" display="https://podminky.urs.cz/item/CS_URS_2026_02/577155122"/>
    <hyperlink ref="F109" r:id="rId9" display="https://podminky.urs.cz/item/CS_URS_2026_02/919112111"/>
    <hyperlink ref="F111" r:id="rId10" display="https://podminky.urs.cz/item/CS_URS_2026_02/919732211"/>
    <hyperlink ref="F113" r:id="rId11" display="https://podminky.urs.cz/item/CS_URS_2026_02/938908411"/>
    <hyperlink ref="F116" r:id="rId12" display="https://podminky.urs.cz/item/CS_URS_2026_02/997002611"/>
    <hyperlink ref="F118" r:id="rId13" display="https://podminky.urs.cz/item/CS_URS_2026_02/997221551"/>
    <hyperlink ref="F120" r:id="rId14" display="https://podminky.urs.cz/item/CS_URS_2026_02/997221559"/>
    <hyperlink ref="F123" r:id="rId15" display="https://podminky.urs.cz/item/CS_URS_2026_02/997221873"/>
    <hyperlink ref="F125" r:id="rId16" display="https://podminky.urs.cz/item/CS_URS_2026_02/997221875"/>
    <hyperlink ref="F128" r:id="rId17" display="https://podminky.urs.cz/item/CS_URS_2026_02/998225111"/>
    <hyperlink ref="F132" r:id="rId18" display="https://podminky.urs.cz/item/CS_URS_2026_02/0343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9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80</v>
      </c>
    </row>
    <row r="4" s="1" customFormat="1" ht="24.96" customHeight="1">
      <c r="B4" s="20"/>
      <c r="D4" s="130" t="s">
        <v>93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Opravy MK v obci Hrádek 2026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252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16. 8. 2026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32</v>
      </c>
      <c r="E20" s="38"/>
      <c r="F20" s="38"/>
      <c r="G20" s="38"/>
      <c r="H20" s="38"/>
      <c r="I20" s="132" t="s">
        <v>26</v>
      </c>
      <c r="J20" s="136" t="str">
        <f>IF('Rekapitulace stavby'!AN16="","",'Rekapitulace stavby'!AN16)</f>
        <v/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tr">
        <f>IF('Rekapitulace stavby'!E17="","",'Rekapitulace stavby'!E17)</f>
        <v xml:space="preserve"> </v>
      </c>
      <c r="F21" s="38"/>
      <c r="G21" s="38"/>
      <c r="H21" s="38"/>
      <c r="I21" s="132" t="s">
        <v>28</v>
      </c>
      <c r="J21" s="136" t="str">
        <f>IF('Rekapitulace stavby'!AN17="","",'Rekapitulace stavby'!AN17)</f>
        <v/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33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34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36</v>
      </c>
      <c r="E30" s="38"/>
      <c r="F30" s="38"/>
      <c r="G30" s="38"/>
      <c r="H30" s="38"/>
      <c r="I30" s="38"/>
      <c r="J30" s="144">
        <f>ROUND(J87,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38</v>
      </c>
      <c r="G32" s="38"/>
      <c r="H32" s="38"/>
      <c r="I32" s="145" t="s">
        <v>37</v>
      </c>
      <c r="J32" s="145" t="s">
        <v>39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40</v>
      </c>
      <c r="E33" s="132" t="s">
        <v>41</v>
      </c>
      <c r="F33" s="147">
        <f>ROUND((SUM(BE87:BE124)),  2)</f>
        <v>0</v>
      </c>
      <c r="G33" s="38"/>
      <c r="H33" s="38"/>
      <c r="I33" s="148">
        <v>0.20999999999999999</v>
      </c>
      <c r="J33" s="147">
        <f>ROUND(((SUM(BE87:BE124))*I33),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42</v>
      </c>
      <c r="F34" s="147">
        <f>ROUND((SUM(BF87:BF124)),  2)</f>
        <v>0</v>
      </c>
      <c r="G34" s="38"/>
      <c r="H34" s="38"/>
      <c r="I34" s="148">
        <v>0.12</v>
      </c>
      <c r="J34" s="147">
        <f>ROUND(((SUM(BF87:BF124))*I34),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43</v>
      </c>
      <c r="F35" s="147">
        <f>ROUND((SUM(BG87:BG124)),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44</v>
      </c>
      <c r="F36" s="147">
        <f>ROUND((SUM(BH87:BH124)),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45</v>
      </c>
      <c r="F37" s="147">
        <f>ROUND((SUM(BI87:BI124)),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46</v>
      </c>
      <c r="E39" s="151"/>
      <c r="F39" s="151"/>
      <c r="G39" s="152" t="s">
        <v>47</v>
      </c>
      <c r="H39" s="153" t="s">
        <v>48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96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Opravy MK v obci Hrádek 2026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03 - MK SAMCE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 </v>
      </c>
      <c r="G52" s="40"/>
      <c r="H52" s="40"/>
      <c r="I52" s="32" t="s">
        <v>23</v>
      </c>
      <c r="J52" s="72" t="str">
        <f>IF(J12="","",J12)</f>
        <v>16. 8. 2026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Hrádek</v>
      </c>
      <c r="G54" s="40"/>
      <c r="H54" s="40"/>
      <c r="I54" s="32" t="s">
        <v>32</v>
      </c>
      <c r="J54" s="36" t="str">
        <f>E21</f>
        <v xml:space="preserve"> 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97</v>
      </c>
      <c r="D57" s="162"/>
      <c r="E57" s="162"/>
      <c r="F57" s="162"/>
      <c r="G57" s="162"/>
      <c r="H57" s="162"/>
      <c r="I57" s="162"/>
      <c r="J57" s="163" t="s">
        <v>98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68</v>
      </c>
      <c r="D59" s="40"/>
      <c r="E59" s="40"/>
      <c r="F59" s="40"/>
      <c r="G59" s="40"/>
      <c r="H59" s="40"/>
      <c r="I59" s="40"/>
      <c r="J59" s="102">
        <f>J87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99</v>
      </c>
    </row>
    <row r="60" s="9" customFormat="1" ht="24.96" customHeight="1">
      <c r="A60" s="9"/>
      <c r="B60" s="165"/>
      <c r="C60" s="166"/>
      <c r="D60" s="167" t="s">
        <v>100</v>
      </c>
      <c r="E60" s="168"/>
      <c r="F60" s="168"/>
      <c r="G60" s="168"/>
      <c r="H60" s="168"/>
      <c r="I60" s="168"/>
      <c r="J60" s="169">
        <f>J88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101</v>
      </c>
      <c r="E61" s="174"/>
      <c r="F61" s="174"/>
      <c r="G61" s="174"/>
      <c r="H61" s="174"/>
      <c r="I61" s="174"/>
      <c r="J61" s="175">
        <f>J89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102</v>
      </c>
      <c r="E62" s="174"/>
      <c r="F62" s="174"/>
      <c r="G62" s="174"/>
      <c r="H62" s="174"/>
      <c r="I62" s="174"/>
      <c r="J62" s="175">
        <f>J92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103</v>
      </c>
      <c r="E63" s="174"/>
      <c r="F63" s="174"/>
      <c r="G63" s="174"/>
      <c r="H63" s="174"/>
      <c r="I63" s="174"/>
      <c r="J63" s="175">
        <f>J101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104</v>
      </c>
      <c r="E64" s="174"/>
      <c r="F64" s="174"/>
      <c r="G64" s="174"/>
      <c r="H64" s="174"/>
      <c r="I64" s="174"/>
      <c r="J64" s="175">
        <f>J108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105</v>
      </c>
      <c r="E65" s="174"/>
      <c r="F65" s="174"/>
      <c r="G65" s="174"/>
      <c r="H65" s="174"/>
      <c r="I65" s="174"/>
      <c r="J65" s="175">
        <f>J118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5"/>
      <c r="C66" s="166"/>
      <c r="D66" s="167" t="s">
        <v>106</v>
      </c>
      <c r="E66" s="168"/>
      <c r="F66" s="168"/>
      <c r="G66" s="168"/>
      <c r="H66" s="168"/>
      <c r="I66" s="168"/>
      <c r="J66" s="169">
        <f>J121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1"/>
      <c r="C67" s="172"/>
      <c r="D67" s="173" t="s">
        <v>107</v>
      </c>
      <c r="E67" s="174"/>
      <c r="F67" s="174"/>
      <c r="G67" s="174"/>
      <c r="H67" s="174"/>
      <c r="I67" s="174"/>
      <c r="J67" s="175">
        <f>J122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108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16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160" t="str">
        <f>E7</f>
        <v>Opravy MK v obci Hrádek 2026</v>
      </c>
      <c r="F77" s="32"/>
      <c r="G77" s="32"/>
      <c r="H77" s="32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94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E9</f>
        <v>SO 03 - MK SAMCE</v>
      </c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40"/>
      <c r="E81" s="40"/>
      <c r="F81" s="27" t="str">
        <f>F12</f>
        <v xml:space="preserve"> </v>
      </c>
      <c r="G81" s="40"/>
      <c r="H81" s="40"/>
      <c r="I81" s="32" t="s">
        <v>23</v>
      </c>
      <c r="J81" s="72" t="str">
        <f>IF(J12="","",J12)</f>
        <v>16. 8. 2026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40"/>
      <c r="E83" s="40"/>
      <c r="F83" s="27" t="str">
        <f>E15</f>
        <v>obec Hrádek</v>
      </c>
      <c r="G83" s="40"/>
      <c r="H83" s="40"/>
      <c r="I83" s="32" t="s">
        <v>32</v>
      </c>
      <c r="J83" s="36" t="str">
        <f>E21</f>
        <v xml:space="preserve"> 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29</v>
      </c>
      <c r="D84" s="40"/>
      <c r="E84" s="40"/>
      <c r="F84" s="27" t="str">
        <f>IF(E18="","",E18)</f>
        <v>Vyplň údaj</v>
      </c>
      <c r="G84" s="40"/>
      <c r="H84" s="40"/>
      <c r="I84" s="32" t="s">
        <v>33</v>
      </c>
      <c r="J84" s="36" t="str">
        <f>E24</f>
        <v xml:space="preserve"> 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77"/>
      <c r="B86" s="178"/>
      <c r="C86" s="179" t="s">
        <v>109</v>
      </c>
      <c r="D86" s="180" t="s">
        <v>55</v>
      </c>
      <c r="E86" s="180" t="s">
        <v>51</v>
      </c>
      <c r="F86" s="180" t="s">
        <v>52</v>
      </c>
      <c r="G86" s="180" t="s">
        <v>110</v>
      </c>
      <c r="H86" s="180" t="s">
        <v>111</v>
      </c>
      <c r="I86" s="180" t="s">
        <v>112</v>
      </c>
      <c r="J86" s="180" t="s">
        <v>98</v>
      </c>
      <c r="K86" s="181" t="s">
        <v>113</v>
      </c>
      <c r="L86" s="182"/>
      <c r="M86" s="92" t="s">
        <v>19</v>
      </c>
      <c r="N86" s="93" t="s">
        <v>40</v>
      </c>
      <c r="O86" s="93" t="s">
        <v>114</v>
      </c>
      <c r="P86" s="93" t="s">
        <v>115</v>
      </c>
      <c r="Q86" s="93" t="s">
        <v>116</v>
      </c>
      <c r="R86" s="93" t="s">
        <v>117</v>
      </c>
      <c r="S86" s="93" t="s">
        <v>118</v>
      </c>
      <c r="T86" s="94" t="s">
        <v>119</v>
      </c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</row>
    <row r="87" s="2" customFormat="1" ht="22.8" customHeight="1">
      <c r="A87" s="38"/>
      <c r="B87" s="39"/>
      <c r="C87" s="99" t="s">
        <v>120</v>
      </c>
      <c r="D87" s="40"/>
      <c r="E87" s="40"/>
      <c r="F87" s="40"/>
      <c r="G87" s="40"/>
      <c r="H87" s="40"/>
      <c r="I87" s="40"/>
      <c r="J87" s="183">
        <f>BK87</f>
        <v>0</v>
      </c>
      <c r="K87" s="40"/>
      <c r="L87" s="44"/>
      <c r="M87" s="95"/>
      <c r="N87" s="184"/>
      <c r="O87" s="96"/>
      <c r="P87" s="185">
        <f>P88+P121</f>
        <v>0</v>
      </c>
      <c r="Q87" s="96"/>
      <c r="R87" s="185">
        <f>R88+R121</f>
        <v>0.01481</v>
      </c>
      <c r="S87" s="96"/>
      <c r="T87" s="186">
        <f>T88+T121</f>
        <v>79.440000000000012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69</v>
      </c>
      <c r="AU87" s="17" t="s">
        <v>99</v>
      </c>
      <c r="BK87" s="187">
        <f>BK88+BK121</f>
        <v>0</v>
      </c>
    </row>
    <row r="88" s="12" customFormat="1" ht="25.92" customHeight="1">
      <c r="A88" s="12"/>
      <c r="B88" s="188"/>
      <c r="C88" s="189"/>
      <c r="D88" s="190" t="s">
        <v>69</v>
      </c>
      <c r="E88" s="191" t="s">
        <v>121</v>
      </c>
      <c r="F88" s="191" t="s">
        <v>122</v>
      </c>
      <c r="G88" s="189"/>
      <c r="H88" s="189"/>
      <c r="I88" s="192"/>
      <c r="J88" s="193">
        <f>BK88</f>
        <v>0</v>
      </c>
      <c r="K88" s="189"/>
      <c r="L88" s="194"/>
      <c r="M88" s="195"/>
      <c r="N88" s="196"/>
      <c r="O88" s="196"/>
      <c r="P88" s="197">
        <f>P89+P92+P101+P108+P118</f>
        <v>0</v>
      </c>
      <c r="Q88" s="196"/>
      <c r="R88" s="197">
        <f>R89+R92+R101+R108+R118</f>
        <v>0.01481</v>
      </c>
      <c r="S88" s="196"/>
      <c r="T88" s="198">
        <f>T89+T92+T101+T108+T118</f>
        <v>79.440000000000012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9" t="s">
        <v>78</v>
      </c>
      <c r="AT88" s="200" t="s">
        <v>69</v>
      </c>
      <c r="AU88" s="200" t="s">
        <v>70</v>
      </c>
      <c r="AY88" s="199" t="s">
        <v>123</v>
      </c>
      <c r="BK88" s="201">
        <f>BK89+BK92+BK101+BK108+BK118</f>
        <v>0</v>
      </c>
    </row>
    <row r="89" s="12" customFormat="1" ht="22.8" customHeight="1">
      <c r="A89" s="12"/>
      <c r="B89" s="188"/>
      <c r="C89" s="189"/>
      <c r="D89" s="190" t="s">
        <v>69</v>
      </c>
      <c r="E89" s="202" t="s">
        <v>78</v>
      </c>
      <c r="F89" s="202" t="s">
        <v>124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SUM(P90:P91)</f>
        <v>0</v>
      </c>
      <c r="Q89" s="196"/>
      <c r="R89" s="197">
        <f>SUM(R90:R91)</f>
        <v>0.0099299999999999996</v>
      </c>
      <c r="S89" s="196"/>
      <c r="T89" s="198">
        <f>SUM(T90:T91)</f>
        <v>76.13000000000001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9" t="s">
        <v>78</v>
      </c>
      <c r="AT89" s="200" t="s">
        <v>69</v>
      </c>
      <c r="AU89" s="200" t="s">
        <v>78</v>
      </c>
      <c r="AY89" s="199" t="s">
        <v>123</v>
      </c>
      <c r="BK89" s="201">
        <f>SUM(BK90:BK91)</f>
        <v>0</v>
      </c>
    </row>
    <row r="90" s="2" customFormat="1" ht="24.15" customHeight="1">
      <c r="A90" s="38"/>
      <c r="B90" s="39"/>
      <c r="C90" s="204" t="s">
        <v>78</v>
      </c>
      <c r="D90" s="204" t="s">
        <v>125</v>
      </c>
      <c r="E90" s="205" t="s">
        <v>126</v>
      </c>
      <c r="F90" s="206" t="s">
        <v>127</v>
      </c>
      <c r="G90" s="207" t="s">
        <v>128</v>
      </c>
      <c r="H90" s="208">
        <v>331</v>
      </c>
      <c r="I90" s="209"/>
      <c r="J90" s="210">
        <f>ROUND(I90*H90,2)</f>
        <v>0</v>
      </c>
      <c r="K90" s="206" t="s">
        <v>129</v>
      </c>
      <c r="L90" s="44"/>
      <c r="M90" s="211" t="s">
        <v>19</v>
      </c>
      <c r="N90" s="212" t="s">
        <v>41</v>
      </c>
      <c r="O90" s="84"/>
      <c r="P90" s="213">
        <f>O90*H90</f>
        <v>0</v>
      </c>
      <c r="Q90" s="213">
        <v>3.0000000000000001E-05</v>
      </c>
      <c r="R90" s="213">
        <f>Q90*H90</f>
        <v>0.0099299999999999996</v>
      </c>
      <c r="S90" s="213">
        <v>0.23000000000000001</v>
      </c>
      <c r="T90" s="214">
        <f>S90*H90</f>
        <v>76.13000000000001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5" t="s">
        <v>130</v>
      </c>
      <c r="AT90" s="215" t="s">
        <v>125</v>
      </c>
      <c r="AU90" s="215" t="s">
        <v>80</v>
      </c>
      <c r="AY90" s="17" t="s">
        <v>123</v>
      </c>
      <c r="BE90" s="216">
        <f>IF(N90="základní",J90,0)</f>
        <v>0</v>
      </c>
      <c r="BF90" s="216">
        <f>IF(N90="snížená",J90,0)</f>
        <v>0</v>
      </c>
      <c r="BG90" s="216">
        <f>IF(N90="zákl. přenesená",J90,0)</f>
        <v>0</v>
      </c>
      <c r="BH90" s="216">
        <f>IF(N90="sníž. přenesená",J90,0)</f>
        <v>0</v>
      </c>
      <c r="BI90" s="216">
        <f>IF(N90="nulová",J90,0)</f>
        <v>0</v>
      </c>
      <c r="BJ90" s="17" t="s">
        <v>78</v>
      </c>
      <c r="BK90" s="216">
        <f>ROUND(I90*H90,2)</f>
        <v>0</v>
      </c>
      <c r="BL90" s="17" t="s">
        <v>130</v>
      </c>
      <c r="BM90" s="215" t="s">
        <v>253</v>
      </c>
    </row>
    <row r="91" s="2" customFormat="1">
      <c r="A91" s="38"/>
      <c r="B91" s="39"/>
      <c r="C91" s="40"/>
      <c r="D91" s="217" t="s">
        <v>132</v>
      </c>
      <c r="E91" s="40"/>
      <c r="F91" s="218" t="s">
        <v>133</v>
      </c>
      <c r="G91" s="40"/>
      <c r="H91" s="40"/>
      <c r="I91" s="219"/>
      <c r="J91" s="40"/>
      <c r="K91" s="40"/>
      <c r="L91" s="44"/>
      <c r="M91" s="220"/>
      <c r="N91" s="221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132</v>
      </c>
      <c r="AU91" s="17" t="s">
        <v>80</v>
      </c>
    </row>
    <row r="92" s="12" customFormat="1" ht="22.8" customHeight="1">
      <c r="A92" s="12"/>
      <c r="B92" s="188"/>
      <c r="C92" s="189"/>
      <c r="D92" s="190" t="s">
        <v>69</v>
      </c>
      <c r="E92" s="202" t="s">
        <v>134</v>
      </c>
      <c r="F92" s="202" t="s">
        <v>135</v>
      </c>
      <c r="G92" s="189"/>
      <c r="H92" s="189"/>
      <c r="I92" s="192"/>
      <c r="J92" s="203">
        <f>BK92</f>
        <v>0</v>
      </c>
      <c r="K92" s="189"/>
      <c r="L92" s="194"/>
      <c r="M92" s="195"/>
      <c r="N92" s="196"/>
      <c r="O92" s="196"/>
      <c r="P92" s="197">
        <f>SUM(P93:P100)</f>
        <v>0</v>
      </c>
      <c r="Q92" s="196"/>
      <c r="R92" s="197">
        <f>SUM(R93:R100)</f>
        <v>0</v>
      </c>
      <c r="S92" s="196"/>
      <c r="T92" s="198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9" t="s">
        <v>78</v>
      </c>
      <c r="AT92" s="200" t="s">
        <v>69</v>
      </c>
      <c r="AU92" s="200" t="s">
        <v>78</v>
      </c>
      <c r="AY92" s="199" t="s">
        <v>123</v>
      </c>
      <c r="BK92" s="201">
        <f>SUM(BK93:BK100)</f>
        <v>0</v>
      </c>
    </row>
    <row r="93" s="2" customFormat="1" ht="16.5" customHeight="1">
      <c r="A93" s="38"/>
      <c r="B93" s="39"/>
      <c r="C93" s="204" t="s">
        <v>80</v>
      </c>
      <c r="D93" s="204" t="s">
        <v>125</v>
      </c>
      <c r="E93" s="205" t="s">
        <v>136</v>
      </c>
      <c r="F93" s="206" t="s">
        <v>137</v>
      </c>
      <c r="G93" s="207" t="s">
        <v>128</v>
      </c>
      <c r="H93" s="208">
        <v>331</v>
      </c>
      <c r="I93" s="209"/>
      <c r="J93" s="210">
        <f>ROUND(I93*H93,2)</f>
        <v>0</v>
      </c>
      <c r="K93" s="206" t="s">
        <v>129</v>
      </c>
      <c r="L93" s="44"/>
      <c r="M93" s="211" t="s">
        <v>19</v>
      </c>
      <c r="N93" s="212" t="s">
        <v>41</v>
      </c>
      <c r="O93" s="84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5" t="s">
        <v>130</v>
      </c>
      <c r="AT93" s="215" t="s">
        <v>125</v>
      </c>
      <c r="AU93" s="215" t="s">
        <v>80</v>
      </c>
      <c r="AY93" s="17" t="s">
        <v>123</v>
      </c>
      <c r="BE93" s="216">
        <f>IF(N93="základní",J93,0)</f>
        <v>0</v>
      </c>
      <c r="BF93" s="216">
        <f>IF(N93="snížená",J93,0)</f>
        <v>0</v>
      </c>
      <c r="BG93" s="216">
        <f>IF(N93="zákl. přenesená",J93,0)</f>
        <v>0</v>
      </c>
      <c r="BH93" s="216">
        <f>IF(N93="sníž. přenesená",J93,0)</f>
        <v>0</v>
      </c>
      <c r="BI93" s="216">
        <f>IF(N93="nulová",J93,0)</f>
        <v>0</v>
      </c>
      <c r="BJ93" s="17" t="s">
        <v>78</v>
      </c>
      <c r="BK93" s="216">
        <f>ROUND(I93*H93,2)</f>
        <v>0</v>
      </c>
      <c r="BL93" s="17" t="s">
        <v>130</v>
      </c>
      <c r="BM93" s="215" t="s">
        <v>254</v>
      </c>
    </row>
    <row r="94" s="2" customFormat="1">
      <c r="A94" s="38"/>
      <c r="B94" s="39"/>
      <c r="C94" s="40"/>
      <c r="D94" s="217" t="s">
        <v>132</v>
      </c>
      <c r="E94" s="40"/>
      <c r="F94" s="218" t="s">
        <v>139</v>
      </c>
      <c r="G94" s="40"/>
      <c r="H94" s="40"/>
      <c r="I94" s="219"/>
      <c r="J94" s="40"/>
      <c r="K94" s="40"/>
      <c r="L94" s="44"/>
      <c r="M94" s="220"/>
      <c r="N94" s="221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132</v>
      </c>
      <c r="AU94" s="17" t="s">
        <v>80</v>
      </c>
    </row>
    <row r="95" s="2" customFormat="1" ht="16.5" customHeight="1">
      <c r="A95" s="38"/>
      <c r="B95" s="39"/>
      <c r="C95" s="204" t="s">
        <v>140</v>
      </c>
      <c r="D95" s="204" t="s">
        <v>125</v>
      </c>
      <c r="E95" s="205" t="s">
        <v>141</v>
      </c>
      <c r="F95" s="206" t="s">
        <v>142</v>
      </c>
      <c r="G95" s="207" t="s">
        <v>128</v>
      </c>
      <c r="H95" s="208">
        <v>331</v>
      </c>
      <c r="I95" s="209"/>
      <c r="J95" s="210">
        <f>ROUND(I95*H95,2)</f>
        <v>0</v>
      </c>
      <c r="K95" s="206" t="s">
        <v>129</v>
      </c>
      <c r="L95" s="44"/>
      <c r="M95" s="211" t="s">
        <v>19</v>
      </c>
      <c r="N95" s="212" t="s">
        <v>41</v>
      </c>
      <c r="O95" s="84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5" t="s">
        <v>130</v>
      </c>
      <c r="AT95" s="215" t="s">
        <v>125</v>
      </c>
      <c r="AU95" s="215" t="s">
        <v>80</v>
      </c>
      <c r="AY95" s="17" t="s">
        <v>123</v>
      </c>
      <c r="BE95" s="216">
        <f>IF(N95="základní",J95,0)</f>
        <v>0</v>
      </c>
      <c r="BF95" s="216">
        <f>IF(N95="snížená",J95,0)</f>
        <v>0</v>
      </c>
      <c r="BG95" s="216">
        <f>IF(N95="zákl. přenesená",J95,0)</f>
        <v>0</v>
      </c>
      <c r="BH95" s="216">
        <f>IF(N95="sníž. přenesená",J95,0)</f>
        <v>0</v>
      </c>
      <c r="BI95" s="216">
        <f>IF(N95="nulová",J95,0)</f>
        <v>0</v>
      </c>
      <c r="BJ95" s="17" t="s">
        <v>78</v>
      </c>
      <c r="BK95" s="216">
        <f>ROUND(I95*H95,2)</f>
        <v>0</v>
      </c>
      <c r="BL95" s="17" t="s">
        <v>130</v>
      </c>
      <c r="BM95" s="215" t="s">
        <v>255</v>
      </c>
    </row>
    <row r="96" s="2" customFormat="1">
      <c r="A96" s="38"/>
      <c r="B96" s="39"/>
      <c r="C96" s="40"/>
      <c r="D96" s="217" t="s">
        <v>132</v>
      </c>
      <c r="E96" s="40"/>
      <c r="F96" s="218" t="s">
        <v>144</v>
      </c>
      <c r="G96" s="40"/>
      <c r="H96" s="40"/>
      <c r="I96" s="219"/>
      <c r="J96" s="40"/>
      <c r="K96" s="40"/>
      <c r="L96" s="44"/>
      <c r="M96" s="220"/>
      <c r="N96" s="221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132</v>
      </c>
      <c r="AU96" s="17" t="s">
        <v>80</v>
      </c>
    </row>
    <row r="97" s="2" customFormat="1" ht="24.15" customHeight="1">
      <c r="A97" s="38"/>
      <c r="B97" s="39"/>
      <c r="C97" s="204" t="s">
        <v>130</v>
      </c>
      <c r="D97" s="204" t="s">
        <v>125</v>
      </c>
      <c r="E97" s="205" t="s">
        <v>145</v>
      </c>
      <c r="F97" s="206" t="s">
        <v>146</v>
      </c>
      <c r="G97" s="207" t="s">
        <v>128</v>
      </c>
      <c r="H97" s="208">
        <v>331</v>
      </c>
      <c r="I97" s="209"/>
      <c r="J97" s="210">
        <f>ROUND(I97*H97,2)</f>
        <v>0</v>
      </c>
      <c r="K97" s="206" t="s">
        <v>129</v>
      </c>
      <c r="L97" s="44"/>
      <c r="M97" s="211" t="s">
        <v>19</v>
      </c>
      <c r="N97" s="212" t="s">
        <v>41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130</v>
      </c>
      <c r="AT97" s="215" t="s">
        <v>125</v>
      </c>
      <c r="AU97" s="215" t="s">
        <v>80</v>
      </c>
      <c r="AY97" s="17" t="s">
        <v>123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78</v>
      </c>
      <c r="BK97" s="216">
        <f>ROUND(I97*H97,2)</f>
        <v>0</v>
      </c>
      <c r="BL97" s="17" t="s">
        <v>130</v>
      </c>
      <c r="BM97" s="215" t="s">
        <v>256</v>
      </c>
    </row>
    <row r="98" s="2" customFormat="1">
      <c r="A98" s="38"/>
      <c r="B98" s="39"/>
      <c r="C98" s="40"/>
      <c r="D98" s="217" t="s">
        <v>132</v>
      </c>
      <c r="E98" s="40"/>
      <c r="F98" s="218" t="s">
        <v>148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132</v>
      </c>
      <c r="AU98" s="17" t="s">
        <v>80</v>
      </c>
    </row>
    <row r="99" s="2" customFormat="1" ht="24.15" customHeight="1">
      <c r="A99" s="38"/>
      <c r="B99" s="39"/>
      <c r="C99" s="204" t="s">
        <v>134</v>
      </c>
      <c r="D99" s="204" t="s">
        <v>125</v>
      </c>
      <c r="E99" s="205" t="s">
        <v>149</v>
      </c>
      <c r="F99" s="206" t="s">
        <v>150</v>
      </c>
      <c r="G99" s="207" t="s">
        <v>128</v>
      </c>
      <c r="H99" s="208">
        <v>331</v>
      </c>
      <c r="I99" s="209"/>
      <c r="J99" s="210">
        <f>ROUND(I99*H99,2)</f>
        <v>0</v>
      </c>
      <c r="K99" s="206" t="s">
        <v>129</v>
      </c>
      <c r="L99" s="44"/>
      <c r="M99" s="211" t="s">
        <v>19</v>
      </c>
      <c r="N99" s="212" t="s">
        <v>41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130</v>
      </c>
      <c r="AT99" s="215" t="s">
        <v>125</v>
      </c>
      <c r="AU99" s="215" t="s">
        <v>80</v>
      </c>
      <c r="AY99" s="17" t="s">
        <v>123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78</v>
      </c>
      <c r="BK99" s="216">
        <f>ROUND(I99*H99,2)</f>
        <v>0</v>
      </c>
      <c r="BL99" s="17" t="s">
        <v>130</v>
      </c>
      <c r="BM99" s="215" t="s">
        <v>257</v>
      </c>
    </row>
    <row r="100" s="2" customFormat="1">
      <c r="A100" s="38"/>
      <c r="B100" s="39"/>
      <c r="C100" s="40"/>
      <c r="D100" s="217" t="s">
        <v>132</v>
      </c>
      <c r="E100" s="40"/>
      <c r="F100" s="218" t="s">
        <v>152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132</v>
      </c>
      <c r="AU100" s="17" t="s">
        <v>80</v>
      </c>
    </row>
    <row r="101" s="12" customFormat="1" ht="22.8" customHeight="1">
      <c r="A101" s="12"/>
      <c r="B101" s="188"/>
      <c r="C101" s="189"/>
      <c r="D101" s="190" t="s">
        <v>69</v>
      </c>
      <c r="E101" s="202" t="s">
        <v>153</v>
      </c>
      <c r="F101" s="202" t="s">
        <v>154</v>
      </c>
      <c r="G101" s="189"/>
      <c r="H101" s="189"/>
      <c r="I101" s="192"/>
      <c r="J101" s="203">
        <f>BK101</f>
        <v>0</v>
      </c>
      <c r="K101" s="189"/>
      <c r="L101" s="194"/>
      <c r="M101" s="195"/>
      <c r="N101" s="196"/>
      <c r="O101" s="196"/>
      <c r="P101" s="197">
        <f>SUM(P102:P107)</f>
        <v>0</v>
      </c>
      <c r="Q101" s="196"/>
      <c r="R101" s="197">
        <f>SUM(R102:R107)</f>
        <v>0.0048799999999999998</v>
      </c>
      <c r="S101" s="196"/>
      <c r="T101" s="198">
        <f>SUM(T102:T107)</f>
        <v>3.3100000000000001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99" t="s">
        <v>78</v>
      </c>
      <c r="AT101" s="200" t="s">
        <v>69</v>
      </c>
      <c r="AU101" s="200" t="s">
        <v>78</v>
      </c>
      <c r="AY101" s="199" t="s">
        <v>123</v>
      </c>
      <c r="BK101" s="201">
        <f>SUM(BK102:BK107)</f>
        <v>0</v>
      </c>
    </row>
    <row r="102" s="2" customFormat="1" ht="21.75" customHeight="1">
      <c r="A102" s="38"/>
      <c r="B102" s="39"/>
      <c r="C102" s="204" t="s">
        <v>155</v>
      </c>
      <c r="D102" s="204" t="s">
        <v>125</v>
      </c>
      <c r="E102" s="205" t="s">
        <v>156</v>
      </c>
      <c r="F102" s="206" t="s">
        <v>157</v>
      </c>
      <c r="G102" s="207" t="s">
        <v>158</v>
      </c>
      <c r="H102" s="208">
        <v>8</v>
      </c>
      <c r="I102" s="209"/>
      <c r="J102" s="210">
        <f>ROUND(I102*H102,2)</f>
        <v>0</v>
      </c>
      <c r="K102" s="206" t="s">
        <v>129</v>
      </c>
      <c r="L102" s="44"/>
      <c r="M102" s="211" t="s">
        <v>19</v>
      </c>
      <c r="N102" s="212" t="s">
        <v>41</v>
      </c>
      <c r="O102" s="84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5" t="s">
        <v>130</v>
      </c>
      <c r="AT102" s="215" t="s">
        <v>125</v>
      </c>
      <c r="AU102" s="215" t="s">
        <v>80</v>
      </c>
      <c r="AY102" s="17" t="s">
        <v>123</v>
      </c>
      <c r="BE102" s="216">
        <f>IF(N102="základní",J102,0)</f>
        <v>0</v>
      </c>
      <c r="BF102" s="216">
        <f>IF(N102="snížená",J102,0)</f>
        <v>0</v>
      </c>
      <c r="BG102" s="216">
        <f>IF(N102="zákl. přenesená",J102,0)</f>
        <v>0</v>
      </c>
      <c r="BH102" s="216">
        <f>IF(N102="sníž. přenesená",J102,0)</f>
        <v>0</v>
      </c>
      <c r="BI102" s="216">
        <f>IF(N102="nulová",J102,0)</f>
        <v>0</v>
      </c>
      <c r="BJ102" s="17" t="s">
        <v>78</v>
      </c>
      <c r="BK102" s="216">
        <f>ROUND(I102*H102,2)</f>
        <v>0</v>
      </c>
      <c r="BL102" s="17" t="s">
        <v>130</v>
      </c>
      <c r="BM102" s="215" t="s">
        <v>258</v>
      </c>
    </row>
    <row r="103" s="2" customFormat="1">
      <c r="A103" s="38"/>
      <c r="B103" s="39"/>
      <c r="C103" s="40"/>
      <c r="D103" s="217" t="s">
        <v>132</v>
      </c>
      <c r="E103" s="40"/>
      <c r="F103" s="218" t="s">
        <v>160</v>
      </c>
      <c r="G103" s="40"/>
      <c r="H103" s="40"/>
      <c r="I103" s="219"/>
      <c r="J103" s="40"/>
      <c r="K103" s="40"/>
      <c r="L103" s="44"/>
      <c r="M103" s="220"/>
      <c r="N103" s="221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132</v>
      </c>
      <c r="AU103" s="17" t="s">
        <v>80</v>
      </c>
    </row>
    <row r="104" s="2" customFormat="1" ht="33" customHeight="1">
      <c r="A104" s="38"/>
      <c r="B104" s="39"/>
      <c r="C104" s="204" t="s">
        <v>161</v>
      </c>
      <c r="D104" s="204" t="s">
        <v>125</v>
      </c>
      <c r="E104" s="205" t="s">
        <v>162</v>
      </c>
      <c r="F104" s="206" t="s">
        <v>163</v>
      </c>
      <c r="G104" s="207" t="s">
        <v>158</v>
      </c>
      <c r="H104" s="208">
        <v>8</v>
      </c>
      <c r="I104" s="209"/>
      <c r="J104" s="210">
        <f>ROUND(I104*H104,2)</f>
        <v>0</v>
      </c>
      <c r="K104" s="206" t="s">
        <v>129</v>
      </c>
      <c r="L104" s="44"/>
      <c r="M104" s="211" t="s">
        <v>19</v>
      </c>
      <c r="N104" s="212" t="s">
        <v>41</v>
      </c>
      <c r="O104" s="84"/>
      <c r="P104" s="213">
        <f>O104*H104</f>
        <v>0</v>
      </c>
      <c r="Q104" s="213">
        <v>0.00060999999999999997</v>
      </c>
      <c r="R104" s="213">
        <f>Q104*H104</f>
        <v>0.0048799999999999998</v>
      </c>
      <c r="S104" s="213">
        <v>0</v>
      </c>
      <c r="T104" s="214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5" t="s">
        <v>130</v>
      </c>
      <c r="AT104" s="215" t="s">
        <v>125</v>
      </c>
      <c r="AU104" s="215" t="s">
        <v>80</v>
      </c>
      <c r="AY104" s="17" t="s">
        <v>123</v>
      </c>
      <c r="BE104" s="216">
        <f>IF(N104="základní",J104,0)</f>
        <v>0</v>
      </c>
      <c r="BF104" s="216">
        <f>IF(N104="snížená",J104,0)</f>
        <v>0</v>
      </c>
      <c r="BG104" s="216">
        <f>IF(N104="zákl. přenesená",J104,0)</f>
        <v>0</v>
      </c>
      <c r="BH104" s="216">
        <f>IF(N104="sníž. přenesená",J104,0)</f>
        <v>0</v>
      </c>
      <c r="BI104" s="216">
        <f>IF(N104="nulová",J104,0)</f>
        <v>0</v>
      </c>
      <c r="BJ104" s="17" t="s">
        <v>78</v>
      </c>
      <c r="BK104" s="216">
        <f>ROUND(I104*H104,2)</f>
        <v>0</v>
      </c>
      <c r="BL104" s="17" t="s">
        <v>130</v>
      </c>
      <c r="BM104" s="215" t="s">
        <v>259</v>
      </c>
    </row>
    <row r="105" s="2" customFormat="1">
      <c r="A105" s="38"/>
      <c r="B105" s="39"/>
      <c r="C105" s="40"/>
      <c r="D105" s="217" t="s">
        <v>132</v>
      </c>
      <c r="E105" s="40"/>
      <c r="F105" s="218" t="s">
        <v>165</v>
      </c>
      <c r="G105" s="40"/>
      <c r="H105" s="40"/>
      <c r="I105" s="219"/>
      <c r="J105" s="40"/>
      <c r="K105" s="40"/>
      <c r="L105" s="44"/>
      <c r="M105" s="220"/>
      <c r="N105" s="221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132</v>
      </c>
      <c r="AU105" s="17" t="s">
        <v>80</v>
      </c>
    </row>
    <row r="106" s="2" customFormat="1" ht="21.75" customHeight="1">
      <c r="A106" s="38"/>
      <c r="B106" s="39"/>
      <c r="C106" s="204" t="s">
        <v>166</v>
      </c>
      <c r="D106" s="204" t="s">
        <v>125</v>
      </c>
      <c r="E106" s="205" t="s">
        <v>167</v>
      </c>
      <c r="F106" s="206" t="s">
        <v>168</v>
      </c>
      <c r="G106" s="207" t="s">
        <v>128</v>
      </c>
      <c r="H106" s="208">
        <v>331</v>
      </c>
      <c r="I106" s="209"/>
      <c r="J106" s="210">
        <f>ROUND(I106*H106,2)</f>
        <v>0</v>
      </c>
      <c r="K106" s="206" t="s">
        <v>129</v>
      </c>
      <c r="L106" s="44"/>
      <c r="M106" s="211" t="s">
        <v>19</v>
      </c>
      <c r="N106" s="212" t="s">
        <v>41</v>
      </c>
      <c r="O106" s="84"/>
      <c r="P106" s="213">
        <f>O106*H106</f>
        <v>0</v>
      </c>
      <c r="Q106" s="213">
        <v>0</v>
      </c>
      <c r="R106" s="213">
        <f>Q106*H106</f>
        <v>0</v>
      </c>
      <c r="S106" s="213">
        <v>0.01</v>
      </c>
      <c r="T106" s="214">
        <f>S106*H106</f>
        <v>3.3100000000000001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5" t="s">
        <v>130</v>
      </c>
      <c r="AT106" s="215" t="s">
        <v>125</v>
      </c>
      <c r="AU106" s="215" t="s">
        <v>80</v>
      </c>
      <c r="AY106" s="17" t="s">
        <v>123</v>
      </c>
      <c r="BE106" s="216">
        <f>IF(N106="základní",J106,0)</f>
        <v>0</v>
      </c>
      <c r="BF106" s="216">
        <f>IF(N106="snížená",J106,0)</f>
        <v>0</v>
      </c>
      <c r="BG106" s="216">
        <f>IF(N106="zákl. přenesená",J106,0)</f>
        <v>0</v>
      </c>
      <c r="BH106" s="216">
        <f>IF(N106="sníž. přenesená",J106,0)</f>
        <v>0</v>
      </c>
      <c r="BI106" s="216">
        <f>IF(N106="nulová",J106,0)</f>
        <v>0</v>
      </c>
      <c r="BJ106" s="17" t="s">
        <v>78</v>
      </c>
      <c r="BK106" s="216">
        <f>ROUND(I106*H106,2)</f>
        <v>0</v>
      </c>
      <c r="BL106" s="17" t="s">
        <v>130</v>
      </c>
      <c r="BM106" s="215" t="s">
        <v>260</v>
      </c>
    </row>
    <row r="107" s="2" customFormat="1">
      <c r="A107" s="38"/>
      <c r="B107" s="39"/>
      <c r="C107" s="40"/>
      <c r="D107" s="217" t="s">
        <v>132</v>
      </c>
      <c r="E107" s="40"/>
      <c r="F107" s="218" t="s">
        <v>170</v>
      </c>
      <c r="G107" s="40"/>
      <c r="H107" s="40"/>
      <c r="I107" s="219"/>
      <c r="J107" s="40"/>
      <c r="K107" s="40"/>
      <c r="L107" s="44"/>
      <c r="M107" s="220"/>
      <c r="N107" s="221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132</v>
      </c>
      <c r="AU107" s="17" t="s">
        <v>80</v>
      </c>
    </row>
    <row r="108" s="12" customFormat="1" ht="22.8" customHeight="1">
      <c r="A108" s="12"/>
      <c r="B108" s="188"/>
      <c r="C108" s="189"/>
      <c r="D108" s="190" t="s">
        <v>69</v>
      </c>
      <c r="E108" s="202" t="s">
        <v>171</v>
      </c>
      <c r="F108" s="202" t="s">
        <v>172</v>
      </c>
      <c r="G108" s="189"/>
      <c r="H108" s="189"/>
      <c r="I108" s="192"/>
      <c r="J108" s="203">
        <f>BK108</f>
        <v>0</v>
      </c>
      <c r="K108" s="189"/>
      <c r="L108" s="194"/>
      <c r="M108" s="195"/>
      <c r="N108" s="196"/>
      <c r="O108" s="196"/>
      <c r="P108" s="197">
        <f>SUM(P109:P117)</f>
        <v>0</v>
      </c>
      <c r="Q108" s="196"/>
      <c r="R108" s="197">
        <f>SUM(R109:R117)</f>
        <v>0</v>
      </c>
      <c r="S108" s="196"/>
      <c r="T108" s="198">
        <f>SUM(T109:T117)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99" t="s">
        <v>78</v>
      </c>
      <c r="AT108" s="200" t="s">
        <v>69</v>
      </c>
      <c r="AU108" s="200" t="s">
        <v>78</v>
      </c>
      <c r="AY108" s="199" t="s">
        <v>123</v>
      </c>
      <c r="BK108" s="201">
        <f>SUM(BK109:BK117)</f>
        <v>0</v>
      </c>
    </row>
    <row r="109" s="2" customFormat="1" ht="16.5" customHeight="1">
      <c r="A109" s="38"/>
      <c r="B109" s="39"/>
      <c r="C109" s="204" t="s">
        <v>153</v>
      </c>
      <c r="D109" s="204" t="s">
        <v>125</v>
      </c>
      <c r="E109" s="205" t="s">
        <v>173</v>
      </c>
      <c r="F109" s="206" t="s">
        <v>174</v>
      </c>
      <c r="G109" s="207" t="s">
        <v>175</v>
      </c>
      <c r="H109" s="208">
        <v>79.439999999999998</v>
      </c>
      <c r="I109" s="209"/>
      <c r="J109" s="210">
        <f>ROUND(I109*H109,2)</f>
        <v>0</v>
      </c>
      <c r="K109" s="206" t="s">
        <v>129</v>
      </c>
      <c r="L109" s="44"/>
      <c r="M109" s="211" t="s">
        <v>19</v>
      </c>
      <c r="N109" s="212" t="s">
        <v>41</v>
      </c>
      <c r="O109" s="84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5" t="s">
        <v>130</v>
      </c>
      <c r="AT109" s="215" t="s">
        <v>125</v>
      </c>
      <c r="AU109" s="215" t="s">
        <v>80</v>
      </c>
      <c r="AY109" s="17" t="s">
        <v>123</v>
      </c>
      <c r="BE109" s="216">
        <f>IF(N109="základní",J109,0)</f>
        <v>0</v>
      </c>
      <c r="BF109" s="216">
        <f>IF(N109="snížená",J109,0)</f>
        <v>0</v>
      </c>
      <c r="BG109" s="216">
        <f>IF(N109="zákl. přenesená",J109,0)</f>
        <v>0</v>
      </c>
      <c r="BH109" s="216">
        <f>IF(N109="sníž. přenesená",J109,0)</f>
        <v>0</v>
      </c>
      <c r="BI109" s="216">
        <f>IF(N109="nulová",J109,0)</f>
        <v>0</v>
      </c>
      <c r="BJ109" s="17" t="s">
        <v>78</v>
      </c>
      <c r="BK109" s="216">
        <f>ROUND(I109*H109,2)</f>
        <v>0</v>
      </c>
      <c r="BL109" s="17" t="s">
        <v>130</v>
      </c>
      <c r="BM109" s="215" t="s">
        <v>261</v>
      </c>
    </row>
    <row r="110" s="2" customFormat="1">
      <c r="A110" s="38"/>
      <c r="B110" s="39"/>
      <c r="C110" s="40"/>
      <c r="D110" s="217" t="s">
        <v>132</v>
      </c>
      <c r="E110" s="40"/>
      <c r="F110" s="218" t="s">
        <v>177</v>
      </c>
      <c r="G110" s="40"/>
      <c r="H110" s="40"/>
      <c r="I110" s="219"/>
      <c r="J110" s="40"/>
      <c r="K110" s="40"/>
      <c r="L110" s="44"/>
      <c r="M110" s="220"/>
      <c r="N110" s="221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132</v>
      </c>
      <c r="AU110" s="17" t="s">
        <v>80</v>
      </c>
    </row>
    <row r="111" s="2" customFormat="1" ht="24.15" customHeight="1">
      <c r="A111" s="38"/>
      <c r="B111" s="39"/>
      <c r="C111" s="204" t="s">
        <v>178</v>
      </c>
      <c r="D111" s="204" t="s">
        <v>125</v>
      </c>
      <c r="E111" s="205" t="s">
        <v>179</v>
      </c>
      <c r="F111" s="206" t="s">
        <v>180</v>
      </c>
      <c r="G111" s="207" t="s">
        <v>175</v>
      </c>
      <c r="H111" s="208">
        <v>79.439999999999998</v>
      </c>
      <c r="I111" s="209"/>
      <c r="J111" s="210">
        <f>ROUND(I111*H111,2)</f>
        <v>0</v>
      </c>
      <c r="K111" s="206" t="s">
        <v>129</v>
      </c>
      <c r="L111" s="44"/>
      <c r="M111" s="211" t="s">
        <v>19</v>
      </c>
      <c r="N111" s="212" t="s">
        <v>41</v>
      </c>
      <c r="O111" s="84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5" t="s">
        <v>130</v>
      </c>
      <c r="AT111" s="215" t="s">
        <v>125</v>
      </c>
      <c r="AU111" s="215" t="s">
        <v>80</v>
      </c>
      <c r="AY111" s="17" t="s">
        <v>123</v>
      </c>
      <c r="BE111" s="216">
        <f>IF(N111="základní",J111,0)</f>
        <v>0</v>
      </c>
      <c r="BF111" s="216">
        <f>IF(N111="snížená",J111,0)</f>
        <v>0</v>
      </c>
      <c r="BG111" s="216">
        <f>IF(N111="zákl. přenesená",J111,0)</f>
        <v>0</v>
      </c>
      <c r="BH111" s="216">
        <f>IF(N111="sníž. přenesená",J111,0)</f>
        <v>0</v>
      </c>
      <c r="BI111" s="216">
        <f>IF(N111="nulová",J111,0)</f>
        <v>0</v>
      </c>
      <c r="BJ111" s="17" t="s">
        <v>78</v>
      </c>
      <c r="BK111" s="216">
        <f>ROUND(I111*H111,2)</f>
        <v>0</v>
      </c>
      <c r="BL111" s="17" t="s">
        <v>130</v>
      </c>
      <c r="BM111" s="215" t="s">
        <v>262</v>
      </c>
    </row>
    <row r="112" s="2" customFormat="1">
      <c r="A112" s="38"/>
      <c r="B112" s="39"/>
      <c r="C112" s="40"/>
      <c r="D112" s="217" t="s">
        <v>132</v>
      </c>
      <c r="E112" s="40"/>
      <c r="F112" s="218" t="s">
        <v>182</v>
      </c>
      <c r="G112" s="40"/>
      <c r="H112" s="40"/>
      <c r="I112" s="219"/>
      <c r="J112" s="40"/>
      <c r="K112" s="40"/>
      <c r="L112" s="44"/>
      <c r="M112" s="220"/>
      <c r="N112" s="221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132</v>
      </c>
      <c r="AU112" s="17" t="s">
        <v>80</v>
      </c>
    </row>
    <row r="113" s="2" customFormat="1" ht="24.15" customHeight="1">
      <c r="A113" s="38"/>
      <c r="B113" s="39"/>
      <c r="C113" s="204" t="s">
        <v>183</v>
      </c>
      <c r="D113" s="204" t="s">
        <v>125</v>
      </c>
      <c r="E113" s="205" t="s">
        <v>184</v>
      </c>
      <c r="F113" s="206" t="s">
        <v>185</v>
      </c>
      <c r="G113" s="207" t="s">
        <v>175</v>
      </c>
      <c r="H113" s="208">
        <v>2303.7600000000002</v>
      </c>
      <c r="I113" s="209"/>
      <c r="J113" s="210">
        <f>ROUND(I113*H113,2)</f>
        <v>0</v>
      </c>
      <c r="K113" s="206" t="s">
        <v>129</v>
      </c>
      <c r="L113" s="44"/>
      <c r="M113" s="211" t="s">
        <v>19</v>
      </c>
      <c r="N113" s="212" t="s">
        <v>41</v>
      </c>
      <c r="O113" s="84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5" t="s">
        <v>130</v>
      </c>
      <c r="AT113" s="215" t="s">
        <v>125</v>
      </c>
      <c r="AU113" s="215" t="s">
        <v>80</v>
      </c>
      <c r="AY113" s="17" t="s">
        <v>123</v>
      </c>
      <c r="BE113" s="216">
        <f>IF(N113="základní",J113,0)</f>
        <v>0</v>
      </c>
      <c r="BF113" s="216">
        <f>IF(N113="snížená",J113,0)</f>
        <v>0</v>
      </c>
      <c r="BG113" s="216">
        <f>IF(N113="zákl. přenesená",J113,0)</f>
        <v>0</v>
      </c>
      <c r="BH113" s="216">
        <f>IF(N113="sníž. přenesená",J113,0)</f>
        <v>0</v>
      </c>
      <c r="BI113" s="216">
        <f>IF(N113="nulová",J113,0)</f>
        <v>0</v>
      </c>
      <c r="BJ113" s="17" t="s">
        <v>78</v>
      </c>
      <c r="BK113" s="216">
        <f>ROUND(I113*H113,2)</f>
        <v>0</v>
      </c>
      <c r="BL113" s="17" t="s">
        <v>130</v>
      </c>
      <c r="BM113" s="215" t="s">
        <v>263</v>
      </c>
    </row>
    <row r="114" s="2" customFormat="1">
      <c r="A114" s="38"/>
      <c r="B114" s="39"/>
      <c r="C114" s="40"/>
      <c r="D114" s="217" t="s">
        <v>132</v>
      </c>
      <c r="E114" s="40"/>
      <c r="F114" s="218" t="s">
        <v>187</v>
      </c>
      <c r="G114" s="40"/>
      <c r="H114" s="40"/>
      <c r="I114" s="219"/>
      <c r="J114" s="40"/>
      <c r="K114" s="40"/>
      <c r="L114" s="44"/>
      <c r="M114" s="220"/>
      <c r="N114" s="221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132</v>
      </c>
      <c r="AU114" s="17" t="s">
        <v>80</v>
      </c>
    </row>
    <row r="115" s="13" customFormat="1">
      <c r="A115" s="13"/>
      <c r="B115" s="222"/>
      <c r="C115" s="223"/>
      <c r="D115" s="224" t="s">
        <v>188</v>
      </c>
      <c r="E115" s="223"/>
      <c r="F115" s="225" t="s">
        <v>264</v>
      </c>
      <c r="G115" s="223"/>
      <c r="H115" s="226">
        <v>2303.7600000000002</v>
      </c>
      <c r="I115" s="227"/>
      <c r="J115" s="223"/>
      <c r="K115" s="223"/>
      <c r="L115" s="228"/>
      <c r="M115" s="229"/>
      <c r="N115" s="230"/>
      <c r="O115" s="230"/>
      <c r="P115" s="230"/>
      <c r="Q115" s="230"/>
      <c r="R115" s="230"/>
      <c r="S115" s="230"/>
      <c r="T115" s="231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2" t="s">
        <v>188</v>
      </c>
      <c r="AU115" s="232" t="s">
        <v>80</v>
      </c>
      <c r="AV115" s="13" t="s">
        <v>80</v>
      </c>
      <c r="AW115" s="13" t="s">
        <v>4</v>
      </c>
      <c r="AX115" s="13" t="s">
        <v>78</v>
      </c>
      <c r="AY115" s="232" t="s">
        <v>123</v>
      </c>
    </row>
    <row r="116" s="2" customFormat="1" ht="24.15" customHeight="1">
      <c r="A116" s="38"/>
      <c r="B116" s="39"/>
      <c r="C116" s="204" t="s">
        <v>8</v>
      </c>
      <c r="D116" s="204" t="s">
        <v>125</v>
      </c>
      <c r="E116" s="205" t="s">
        <v>190</v>
      </c>
      <c r="F116" s="206" t="s">
        <v>191</v>
      </c>
      <c r="G116" s="207" t="s">
        <v>175</v>
      </c>
      <c r="H116" s="208">
        <v>79.439999999999998</v>
      </c>
      <c r="I116" s="209"/>
      <c r="J116" s="210">
        <f>ROUND(I116*H116,2)</f>
        <v>0</v>
      </c>
      <c r="K116" s="206" t="s">
        <v>129</v>
      </c>
      <c r="L116" s="44"/>
      <c r="M116" s="211" t="s">
        <v>19</v>
      </c>
      <c r="N116" s="212" t="s">
        <v>41</v>
      </c>
      <c r="O116" s="84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5" t="s">
        <v>130</v>
      </c>
      <c r="AT116" s="215" t="s">
        <v>125</v>
      </c>
      <c r="AU116" s="215" t="s">
        <v>80</v>
      </c>
      <c r="AY116" s="17" t="s">
        <v>123</v>
      </c>
      <c r="BE116" s="216">
        <f>IF(N116="základní",J116,0)</f>
        <v>0</v>
      </c>
      <c r="BF116" s="216">
        <f>IF(N116="snížená",J116,0)</f>
        <v>0</v>
      </c>
      <c r="BG116" s="216">
        <f>IF(N116="zákl. přenesená",J116,0)</f>
        <v>0</v>
      </c>
      <c r="BH116" s="216">
        <f>IF(N116="sníž. přenesená",J116,0)</f>
        <v>0</v>
      </c>
      <c r="BI116" s="216">
        <f>IF(N116="nulová",J116,0)</f>
        <v>0</v>
      </c>
      <c r="BJ116" s="17" t="s">
        <v>78</v>
      </c>
      <c r="BK116" s="216">
        <f>ROUND(I116*H116,2)</f>
        <v>0</v>
      </c>
      <c r="BL116" s="17" t="s">
        <v>130</v>
      </c>
      <c r="BM116" s="215" t="s">
        <v>265</v>
      </c>
    </row>
    <row r="117" s="2" customFormat="1">
      <c r="A117" s="38"/>
      <c r="B117" s="39"/>
      <c r="C117" s="40"/>
      <c r="D117" s="217" t="s">
        <v>132</v>
      </c>
      <c r="E117" s="40"/>
      <c r="F117" s="218" t="s">
        <v>193</v>
      </c>
      <c r="G117" s="40"/>
      <c r="H117" s="40"/>
      <c r="I117" s="219"/>
      <c r="J117" s="40"/>
      <c r="K117" s="40"/>
      <c r="L117" s="44"/>
      <c r="M117" s="220"/>
      <c r="N117" s="221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132</v>
      </c>
      <c r="AU117" s="17" t="s">
        <v>80</v>
      </c>
    </row>
    <row r="118" s="12" customFormat="1" ht="22.8" customHeight="1">
      <c r="A118" s="12"/>
      <c r="B118" s="188"/>
      <c r="C118" s="189"/>
      <c r="D118" s="190" t="s">
        <v>69</v>
      </c>
      <c r="E118" s="202" t="s">
        <v>194</v>
      </c>
      <c r="F118" s="202" t="s">
        <v>195</v>
      </c>
      <c r="G118" s="189"/>
      <c r="H118" s="189"/>
      <c r="I118" s="192"/>
      <c r="J118" s="203">
        <f>BK118</f>
        <v>0</v>
      </c>
      <c r="K118" s="189"/>
      <c r="L118" s="194"/>
      <c r="M118" s="195"/>
      <c r="N118" s="196"/>
      <c r="O118" s="196"/>
      <c r="P118" s="197">
        <f>SUM(P119:P120)</f>
        <v>0</v>
      </c>
      <c r="Q118" s="196"/>
      <c r="R118" s="197">
        <f>SUM(R119:R120)</f>
        <v>0</v>
      </c>
      <c r="S118" s="196"/>
      <c r="T118" s="198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99" t="s">
        <v>78</v>
      </c>
      <c r="AT118" s="200" t="s">
        <v>69</v>
      </c>
      <c r="AU118" s="200" t="s">
        <v>78</v>
      </c>
      <c r="AY118" s="199" t="s">
        <v>123</v>
      </c>
      <c r="BK118" s="201">
        <f>SUM(BK119:BK120)</f>
        <v>0</v>
      </c>
    </row>
    <row r="119" s="2" customFormat="1" ht="24.15" customHeight="1">
      <c r="A119" s="38"/>
      <c r="B119" s="39"/>
      <c r="C119" s="204" t="s">
        <v>196</v>
      </c>
      <c r="D119" s="204" t="s">
        <v>125</v>
      </c>
      <c r="E119" s="205" t="s">
        <v>197</v>
      </c>
      <c r="F119" s="206" t="s">
        <v>198</v>
      </c>
      <c r="G119" s="207" t="s">
        <v>175</v>
      </c>
      <c r="H119" s="208">
        <v>88</v>
      </c>
      <c r="I119" s="209"/>
      <c r="J119" s="210">
        <f>ROUND(I119*H119,2)</f>
        <v>0</v>
      </c>
      <c r="K119" s="206" t="s">
        <v>129</v>
      </c>
      <c r="L119" s="44"/>
      <c r="M119" s="211" t="s">
        <v>19</v>
      </c>
      <c r="N119" s="212" t="s">
        <v>41</v>
      </c>
      <c r="O119" s="84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5" t="s">
        <v>130</v>
      </c>
      <c r="AT119" s="215" t="s">
        <v>125</v>
      </c>
      <c r="AU119" s="215" t="s">
        <v>80</v>
      </c>
      <c r="AY119" s="17" t="s">
        <v>123</v>
      </c>
      <c r="BE119" s="216">
        <f>IF(N119="základní",J119,0)</f>
        <v>0</v>
      </c>
      <c r="BF119" s="216">
        <f>IF(N119="snížená",J119,0)</f>
        <v>0</v>
      </c>
      <c r="BG119" s="216">
        <f>IF(N119="zákl. přenesená",J119,0)</f>
        <v>0</v>
      </c>
      <c r="BH119" s="216">
        <f>IF(N119="sníž. přenesená",J119,0)</f>
        <v>0</v>
      </c>
      <c r="BI119" s="216">
        <f>IF(N119="nulová",J119,0)</f>
        <v>0</v>
      </c>
      <c r="BJ119" s="17" t="s">
        <v>78</v>
      </c>
      <c r="BK119" s="216">
        <f>ROUND(I119*H119,2)</f>
        <v>0</v>
      </c>
      <c r="BL119" s="17" t="s">
        <v>130</v>
      </c>
      <c r="BM119" s="215" t="s">
        <v>266</v>
      </c>
    </row>
    <row r="120" s="2" customFormat="1">
      <c r="A120" s="38"/>
      <c r="B120" s="39"/>
      <c r="C120" s="40"/>
      <c r="D120" s="217" t="s">
        <v>132</v>
      </c>
      <c r="E120" s="40"/>
      <c r="F120" s="218" t="s">
        <v>200</v>
      </c>
      <c r="G120" s="40"/>
      <c r="H120" s="40"/>
      <c r="I120" s="219"/>
      <c r="J120" s="40"/>
      <c r="K120" s="40"/>
      <c r="L120" s="44"/>
      <c r="M120" s="220"/>
      <c r="N120" s="221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132</v>
      </c>
      <c r="AU120" s="17" t="s">
        <v>80</v>
      </c>
    </row>
    <row r="121" s="12" customFormat="1" ht="25.92" customHeight="1">
      <c r="A121" s="12"/>
      <c r="B121" s="188"/>
      <c r="C121" s="189"/>
      <c r="D121" s="190" t="s">
        <v>69</v>
      </c>
      <c r="E121" s="191" t="s">
        <v>201</v>
      </c>
      <c r="F121" s="191" t="s">
        <v>202</v>
      </c>
      <c r="G121" s="189"/>
      <c r="H121" s="189"/>
      <c r="I121" s="192"/>
      <c r="J121" s="193">
        <f>BK121</f>
        <v>0</v>
      </c>
      <c r="K121" s="189"/>
      <c r="L121" s="194"/>
      <c r="M121" s="195"/>
      <c r="N121" s="196"/>
      <c r="O121" s="196"/>
      <c r="P121" s="197">
        <f>P122</f>
        <v>0</v>
      </c>
      <c r="Q121" s="196"/>
      <c r="R121" s="197">
        <f>R122</f>
        <v>0</v>
      </c>
      <c r="S121" s="196"/>
      <c r="T121" s="198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99" t="s">
        <v>134</v>
      </c>
      <c r="AT121" s="200" t="s">
        <v>69</v>
      </c>
      <c r="AU121" s="200" t="s">
        <v>70</v>
      </c>
      <c r="AY121" s="199" t="s">
        <v>123</v>
      </c>
      <c r="BK121" s="201">
        <f>BK122</f>
        <v>0</v>
      </c>
    </row>
    <row r="122" s="12" customFormat="1" ht="22.8" customHeight="1">
      <c r="A122" s="12"/>
      <c r="B122" s="188"/>
      <c r="C122" s="189"/>
      <c r="D122" s="190" t="s">
        <v>69</v>
      </c>
      <c r="E122" s="202" t="s">
        <v>203</v>
      </c>
      <c r="F122" s="202" t="s">
        <v>204</v>
      </c>
      <c r="G122" s="189"/>
      <c r="H122" s="189"/>
      <c r="I122" s="192"/>
      <c r="J122" s="203">
        <f>BK122</f>
        <v>0</v>
      </c>
      <c r="K122" s="189"/>
      <c r="L122" s="194"/>
      <c r="M122" s="195"/>
      <c r="N122" s="196"/>
      <c r="O122" s="196"/>
      <c r="P122" s="197">
        <f>SUM(P123:P124)</f>
        <v>0</v>
      </c>
      <c r="Q122" s="196"/>
      <c r="R122" s="197">
        <f>SUM(R123:R124)</f>
        <v>0</v>
      </c>
      <c r="S122" s="196"/>
      <c r="T122" s="198">
        <f>SUM(T123:T124)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99" t="s">
        <v>134</v>
      </c>
      <c r="AT122" s="200" t="s">
        <v>69</v>
      </c>
      <c r="AU122" s="200" t="s">
        <v>78</v>
      </c>
      <c r="AY122" s="199" t="s">
        <v>123</v>
      </c>
      <c r="BK122" s="201">
        <f>SUM(BK123:BK124)</f>
        <v>0</v>
      </c>
    </row>
    <row r="123" s="2" customFormat="1" ht="16.5" customHeight="1">
      <c r="A123" s="38"/>
      <c r="B123" s="39"/>
      <c r="C123" s="204" t="s">
        <v>205</v>
      </c>
      <c r="D123" s="204" t="s">
        <v>125</v>
      </c>
      <c r="E123" s="205" t="s">
        <v>206</v>
      </c>
      <c r="F123" s="206" t="s">
        <v>207</v>
      </c>
      <c r="G123" s="207" t="s">
        <v>208</v>
      </c>
      <c r="H123" s="208">
        <v>1</v>
      </c>
      <c r="I123" s="209"/>
      <c r="J123" s="210">
        <f>ROUND(I123*H123,2)</f>
        <v>0</v>
      </c>
      <c r="K123" s="206" t="s">
        <v>129</v>
      </c>
      <c r="L123" s="44"/>
      <c r="M123" s="211" t="s">
        <v>19</v>
      </c>
      <c r="N123" s="212" t="s">
        <v>41</v>
      </c>
      <c r="O123" s="84"/>
      <c r="P123" s="213">
        <f>O123*H123</f>
        <v>0</v>
      </c>
      <c r="Q123" s="213">
        <v>0</v>
      </c>
      <c r="R123" s="213">
        <f>Q123*H123</f>
        <v>0</v>
      </c>
      <c r="S123" s="213">
        <v>0</v>
      </c>
      <c r="T123" s="214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5" t="s">
        <v>209</v>
      </c>
      <c r="AT123" s="215" t="s">
        <v>125</v>
      </c>
      <c r="AU123" s="215" t="s">
        <v>80</v>
      </c>
      <c r="AY123" s="17" t="s">
        <v>123</v>
      </c>
      <c r="BE123" s="216">
        <f>IF(N123="základní",J123,0)</f>
        <v>0</v>
      </c>
      <c r="BF123" s="216">
        <f>IF(N123="snížená",J123,0)</f>
        <v>0</v>
      </c>
      <c r="BG123" s="216">
        <f>IF(N123="zákl. přenesená",J123,0)</f>
        <v>0</v>
      </c>
      <c r="BH123" s="216">
        <f>IF(N123="sníž. přenesená",J123,0)</f>
        <v>0</v>
      </c>
      <c r="BI123" s="216">
        <f>IF(N123="nulová",J123,0)</f>
        <v>0</v>
      </c>
      <c r="BJ123" s="17" t="s">
        <v>78</v>
      </c>
      <c r="BK123" s="216">
        <f>ROUND(I123*H123,2)</f>
        <v>0</v>
      </c>
      <c r="BL123" s="17" t="s">
        <v>209</v>
      </c>
      <c r="BM123" s="215" t="s">
        <v>267</v>
      </c>
    </row>
    <row r="124" s="2" customFormat="1">
      <c r="A124" s="38"/>
      <c r="B124" s="39"/>
      <c r="C124" s="40"/>
      <c r="D124" s="217" t="s">
        <v>132</v>
      </c>
      <c r="E124" s="40"/>
      <c r="F124" s="218" t="s">
        <v>211</v>
      </c>
      <c r="G124" s="40"/>
      <c r="H124" s="40"/>
      <c r="I124" s="219"/>
      <c r="J124" s="40"/>
      <c r="K124" s="40"/>
      <c r="L124" s="44"/>
      <c r="M124" s="233"/>
      <c r="N124" s="234"/>
      <c r="O124" s="235"/>
      <c r="P124" s="235"/>
      <c r="Q124" s="235"/>
      <c r="R124" s="235"/>
      <c r="S124" s="235"/>
      <c r="T124" s="236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132</v>
      </c>
      <c r="AU124" s="17" t="s">
        <v>80</v>
      </c>
    </row>
    <row r="125" s="2" customFormat="1" ht="6.96" customHeight="1">
      <c r="A125" s="38"/>
      <c r="B125" s="59"/>
      <c r="C125" s="60"/>
      <c r="D125" s="60"/>
      <c r="E125" s="60"/>
      <c r="F125" s="60"/>
      <c r="G125" s="60"/>
      <c r="H125" s="60"/>
      <c r="I125" s="60"/>
      <c r="J125" s="60"/>
      <c r="K125" s="60"/>
      <c r="L125" s="44"/>
      <c r="M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</sheetData>
  <sheetProtection sheet="1" autoFilter="0" formatColumns="0" formatRows="0" objects="1" scenarios="1" spinCount="100000" saltValue="UGfreJPjdjInRM4eLiFbSjFzNX2rSeNIITk1V/j83xHlAoTvKGC0BruFqnmqKJm0pqPZaVbzymfcY70hkWY5BQ==" hashValue="5F51t4zHONlzhlTeN9BdrHOMU3E7i03BQ31y45YA2w52z7tR6OvvV8UvaDA4M9LJHODT3DuJVuQjhgmDio3yRg==" algorithmName="SHA-512" password="CFAF"/>
  <autoFilter ref="C86:K124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6_02/113154548"/>
    <hyperlink ref="F94" r:id="rId2" display="https://podminky.urs.cz/item/CS_URS_2026_02/573111112"/>
    <hyperlink ref="F96" r:id="rId3" display="https://podminky.urs.cz/item/CS_URS_2026_02/573231108"/>
    <hyperlink ref="F98" r:id="rId4" display="https://podminky.urs.cz/item/CS_URS_2026_02/577144111"/>
    <hyperlink ref="F100" r:id="rId5" display="https://podminky.urs.cz/item/CS_URS_2026_02/577145512"/>
    <hyperlink ref="F103" r:id="rId6" display="https://podminky.urs.cz/item/CS_URS_2026_02/919112111"/>
    <hyperlink ref="F105" r:id="rId7" display="https://podminky.urs.cz/item/CS_URS_2026_02/919732211"/>
    <hyperlink ref="F107" r:id="rId8" display="https://podminky.urs.cz/item/CS_URS_2026_02/938908411"/>
    <hyperlink ref="F110" r:id="rId9" display="https://podminky.urs.cz/item/CS_URS_2026_02/997002611"/>
    <hyperlink ref="F112" r:id="rId10" display="https://podminky.urs.cz/item/CS_URS_2026_02/997221551"/>
    <hyperlink ref="F114" r:id="rId11" display="https://podminky.urs.cz/item/CS_URS_2026_02/997221559"/>
    <hyperlink ref="F117" r:id="rId12" display="https://podminky.urs.cz/item/CS_URS_2026_02/997221875"/>
    <hyperlink ref="F120" r:id="rId13" display="https://podminky.urs.cz/item/CS_URS_2026_02/998225111"/>
    <hyperlink ref="F124" r:id="rId14" display="https://podminky.urs.cz/item/CS_URS_2026_02/0343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80</v>
      </c>
    </row>
    <row r="4" s="1" customFormat="1" ht="24.96" customHeight="1">
      <c r="B4" s="20"/>
      <c r="D4" s="130" t="s">
        <v>93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Opravy MK v obci Hrádek 2026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268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16. 8. 2026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32</v>
      </c>
      <c r="E20" s="38"/>
      <c r="F20" s="38"/>
      <c r="G20" s="38"/>
      <c r="H20" s="38"/>
      <c r="I20" s="132" t="s">
        <v>26</v>
      </c>
      <c r="J20" s="136" t="str">
        <f>IF('Rekapitulace stavby'!AN16="","",'Rekapitulace stavby'!AN16)</f>
        <v/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tr">
        <f>IF('Rekapitulace stavby'!E17="","",'Rekapitulace stavby'!E17)</f>
        <v xml:space="preserve"> </v>
      </c>
      <c r="F21" s="38"/>
      <c r="G21" s="38"/>
      <c r="H21" s="38"/>
      <c r="I21" s="132" t="s">
        <v>28</v>
      </c>
      <c r="J21" s="136" t="str">
        <f>IF('Rekapitulace stavby'!AN17="","",'Rekapitulace stavby'!AN17)</f>
        <v/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33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34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36</v>
      </c>
      <c r="E30" s="38"/>
      <c r="F30" s="38"/>
      <c r="G30" s="38"/>
      <c r="H30" s="38"/>
      <c r="I30" s="38"/>
      <c r="J30" s="144">
        <f>ROUND(J87,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38</v>
      </c>
      <c r="G32" s="38"/>
      <c r="H32" s="38"/>
      <c r="I32" s="145" t="s">
        <v>37</v>
      </c>
      <c r="J32" s="145" t="s">
        <v>39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40</v>
      </c>
      <c r="E33" s="132" t="s">
        <v>41</v>
      </c>
      <c r="F33" s="147">
        <f>ROUND((SUM(BE87:BE130)),  2)</f>
        <v>0</v>
      </c>
      <c r="G33" s="38"/>
      <c r="H33" s="38"/>
      <c r="I33" s="148">
        <v>0.20999999999999999</v>
      </c>
      <c r="J33" s="147">
        <f>ROUND(((SUM(BE87:BE130))*I33),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42</v>
      </c>
      <c r="F34" s="147">
        <f>ROUND((SUM(BF87:BF130)),  2)</f>
        <v>0</v>
      </c>
      <c r="G34" s="38"/>
      <c r="H34" s="38"/>
      <c r="I34" s="148">
        <v>0.12</v>
      </c>
      <c r="J34" s="147">
        <f>ROUND(((SUM(BF87:BF130))*I34),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43</v>
      </c>
      <c r="F35" s="147">
        <f>ROUND((SUM(BG87:BG130)),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44</v>
      </c>
      <c r="F36" s="147">
        <f>ROUND((SUM(BH87:BH130)),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45</v>
      </c>
      <c r="F37" s="147">
        <f>ROUND((SUM(BI87:BI130)),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46</v>
      </c>
      <c r="E39" s="151"/>
      <c r="F39" s="151"/>
      <c r="G39" s="152" t="s">
        <v>47</v>
      </c>
      <c r="H39" s="153" t="s">
        <v>48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96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Opravy MK v obci Hrádek 2026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04 - MK za pilou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 </v>
      </c>
      <c r="G52" s="40"/>
      <c r="H52" s="40"/>
      <c r="I52" s="32" t="s">
        <v>23</v>
      </c>
      <c r="J52" s="72" t="str">
        <f>IF(J12="","",J12)</f>
        <v>16. 8. 2026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Hrádek</v>
      </c>
      <c r="G54" s="40"/>
      <c r="H54" s="40"/>
      <c r="I54" s="32" t="s">
        <v>32</v>
      </c>
      <c r="J54" s="36" t="str">
        <f>E21</f>
        <v xml:space="preserve"> 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97</v>
      </c>
      <c r="D57" s="162"/>
      <c r="E57" s="162"/>
      <c r="F57" s="162"/>
      <c r="G57" s="162"/>
      <c r="H57" s="162"/>
      <c r="I57" s="162"/>
      <c r="J57" s="163" t="s">
        <v>98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68</v>
      </c>
      <c r="D59" s="40"/>
      <c r="E59" s="40"/>
      <c r="F59" s="40"/>
      <c r="G59" s="40"/>
      <c r="H59" s="40"/>
      <c r="I59" s="40"/>
      <c r="J59" s="102">
        <f>J87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99</v>
      </c>
    </row>
    <row r="60" s="9" customFormat="1" ht="24.96" customHeight="1">
      <c r="A60" s="9"/>
      <c r="B60" s="165"/>
      <c r="C60" s="166"/>
      <c r="D60" s="167" t="s">
        <v>100</v>
      </c>
      <c r="E60" s="168"/>
      <c r="F60" s="168"/>
      <c r="G60" s="168"/>
      <c r="H60" s="168"/>
      <c r="I60" s="168"/>
      <c r="J60" s="169">
        <f>J88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101</v>
      </c>
      <c r="E61" s="174"/>
      <c r="F61" s="174"/>
      <c r="G61" s="174"/>
      <c r="H61" s="174"/>
      <c r="I61" s="174"/>
      <c r="J61" s="175">
        <f>J89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102</v>
      </c>
      <c r="E62" s="174"/>
      <c r="F62" s="174"/>
      <c r="G62" s="174"/>
      <c r="H62" s="174"/>
      <c r="I62" s="174"/>
      <c r="J62" s="175">
        <f>J96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103</v>
      </c>
      <c r="E63" s="174"/>
      <c r="F63" s="174"/>
      <c r="G63" s="174"/>
      <c r="H63" s="174"/>
      <c r="I63" s="174"/>
      <c r="J63" s="175">
        <f>J107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104</v>
      </c>
      <c r="E64" s="174"/>
      <c r="F64" s="174"/>
      <c r="G64" s="174"/>
      <c r="H64" s="174"/>
      <c r="I64" s="174"/>
      <c r="J64" s="175">
        <f>J114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105</v>
      </c>
      <c r="E65" s="174"/>
      <c r="F65" s="174"/>
      <c r="G65" s="174"/>
      <c r="H65" s="174"/>
      <c r="I65" s="174"/>
      <c r="J65" s="175">
        <f>J124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5"/>
      <c r="C66" s="166"/>
      <c r="D66" s="167" t="s">
        <v>106</v>
      </c>
      <c r="E66" s="168"/>
      <c r="F66" s="168"/>
      <c r="G66" s="168"/>
      <c r="H66" s="168"/>
      <c r="I66" s="168"/>
      <c r="J66" s="169">
        <f>J127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1"/>
      <c r="C67" s="172"/>
      <c r="D67" s="173" t="s">
        <v>107</v>
      </c>
      <c r="E67" s="174"/>
      <c r="F67" s="174"/>
      <c r="G67" s="174"/>
      <c r="H67" s="174"/>
      <c r="I67" s="174"/>
      <c r="J67" s="175">
        <f>J128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108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16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160" t="str">
        <f>E7</f>
        <v>Opravy MK v obci Hrádek 2026</v>
      </c>
      <c r="F77" s="32"/>
      <c r="G77" s="32"/>
      <c r="H77" s="32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94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E9</f>
        <v>SO 04 - MK za pilou</v>
      </c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40"/>
      <c r="E81" s="40"/>
      <c r="F81" s="27" t="str">
        <f>F12</f>
        <v xml:space="preserve"> </v>
      </c>
      <c r="G81" s="40"/>
      <c r="H81" s="40"/>
      <c r="I81" s="32" t="s">
        <v>23</v>
      </c>
      <c r="J81" s="72" t="str">
        <f>IF(J12="","",J12)</f>
        <v>16. 8. 2026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40"/>
      <c r="E83" s="40"/>
      <c r="F83" s="27" t="str">
        <f>E15</f>
        <v>obec Hrádek</v>
      </c>
      <c r="G83" s="40"/>
      <c r="H83" s="40"/>
      <c r="I83" s="32" t="s">
        <v>32</v>
      </c>
      <c r="J83" s="36" t="str">
        <f>E21</f>
        <v xml:space="preserve"> 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29</v>
      </c>
      <c r="D84" s="40"/>
      <c r="E84" s="40"/>
      <c r="F84" s="27" t="str">
        <f>IF(E18="","",E18)</f>
        <v>Vyplň údaj</v>
      </c>
      <c r="G84" s="40"/>
      <c r="H84" s="40"/>
      <c r="I84" s="32" t="s">
        <v>33</v>
      </c>
      <c r="J84" s="36" t="str">
        <f>E24</f>
        <v xml:space="preserve"> 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77"/>
      <c r="B86" s="178"/>
      <c r="C86" s="179" t="s">
        <v>109</v>
      </c>
      <c r="D86" s="180" t="s">
        <v>55</v>
      </c>
      <c r="E86" s="180" t="s">
        <v>51</v>
      </c>
      <c r="F86" s="180" t="s">
        <v>52</v>
      </c>
      <c r="G86" s="180" t="s">
        <v>110</v>
      </c>
      <c r="H86" s="180" t="s">
        <v>111</v>
      </c>
      <c r="I86" s="180" t="s">
        <v>112</v>
      </c>
      <c r="J86" s="180" t="s">
        <v>98</v>
      </c>
      <c r="K86" s="181" t="s">
        <v>113</v>
      </c>
      <c r="L86" s="182"/>
      <c r="M86" s="92" t="s">
        <v>19</v>
      </c>
      <c r="N86" s="93" t="s">
        <v>40</v>
      </c>
      <c r="O86" s="93" t="s">
        <v>114</v>
      </c>
      <c r="P86" s="93" t="s">
        <v>115</v>
      </c>
      <c r="Q86" s="93" t="s">
        <v>116</v>
      </c>
      <c r="R86" s="93" t="s">
        <v>117</v>
      </c>
      <c r="S86" s="93" t="s">
        <v>118</v>
      </c>
      <c r="T86" s="94" t="s">
        <v>119</v>
      </c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</row>
    <row r="87" s="2" customFormat="1" ht="22.8" customHeight="1">
      <c r="A87" s="38"/>
      <c r="B87" s="39"/>
      <c r="C87" s="99" t="s">
        <v>120</v>
      </c>
      <c r="D87" s="40"/>
      <c r="E87" s="40"/>
      <c r="F87" s="40"/>
      <c r="G87" s="40"/>
      <c r="H87" s="40"/>
      <c r="I87" s="40"/>
      <c r="J87" s="183">
        <f>BK87</f>
        <v>0</v>
      </c>
      <c r="K87" s="40"/>
      <c r="L87" s="44"/>
      <c r="M87" s="95"/>
      <c r="N87" s="184"/>
      <c r="O87" s="96"/>
      <c r="P87" s="185">
        <f>P88+P127</f>
        <v>0</v>
      </c>
      <c r="Q87" s="96"/>
      <c r="R87" s="185">
        <f>R88+R127</f>
        <v>0.012830000000000001</v>
      </c>
      <c r="S87" s="96"/>
      <c r="T87" s="186">
        <f>T88+T127</f>
        <v>140.45000000000002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69</v>
      </c>
      <c r="AU87" s="17" t="s">
        <v>99</v>
      </c>
      <c r="BK87" s="187">
        <f>BK88+BK127</f>
        <v>0</v>
      </c>
    </row>
    <row r="88" s="12" customFormat="1" ht="25.92" customHeight="1">
      <c r="A88" s="12"/>
      <c r="B88" s="188"/>
      <c r="C88" s="189"/>
      <c r="D88" s="190" t="s">
        <v>69</v>
      </c>
      <c r="E88" s="191" t="s">
        <v>121</v>
      </c>
      <c r="F88" s="191" t="s">
        <v>122</v>
      </c>
      <c r="G88" s="189"/>
      <c r="H88" s="189"/>
      <c r="I88" s="192"/>
      <c r="J88" s="193">
        <f>BK88</f>
        <v>0</v>
      </c>
      <c r="K88" s="189"/>
      <c r="L88" s="194"/>
      <c r="M88" s="195"/>
      <c r="N88" s="196"/>
      <c r="O88" s="196"/>
      <c r="P88" s="197">
        <f>P89+P96+P107+P114+P124</f>
        <v>0</v>
      </c>
      <c r="Q88" s="196"/>
      <c r="R88" s="197">
        <f>R89+R96+R107+R114+R124</f>
        <v>0.012830000000000001</v>
      </c>
      <c r="S88" s="196"/>
      <c r="T88" s="198">
        <f>T89+T96+T107+T114+T124</f>
        <v>140.45000000000002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9" t="s">
        <v>78</v>
      </c>
      <c r="AT88" s="200" t="s">
        <v>69</v>
      </c>
      <c r="AU88" s="200" t="s">
        <v>70</v>
      </c>
      <c r="AY88" s="199" t="s">
        <v>123</v>
      </c>
      <c r="BK88" s="201">
        <f>BK89+BK96+BK107+BK114+BK124</f>
        <v>0</v>
      </c>
    </row>
    <row r="89" s="12" customFormat="1" ht="22.8" customHeight="1">
      <c r="A89" s="12"/>
      <c r="B89" s="188"/>
      <c r="C89" s="189"/>
      <c r="D89" s="190" t="s">
        <v>69</v>
      </c>
      <c r="E89" s="202" t="s">
        <v>78</v>
      </c>
      <c r="F89" s="202" t="s">
        <v>124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SUM(P90:P95)</f>
        <v>0</v>
      </c>
      <c r="Q89" s="196"/>
      <c r="R89" s="197">
        <f>SUM(R90:R95)</f>
        <v>0.0079500000000000005</v>
      </c>
      <c r="S89" s="196"/>
      <c r="T89" s="198">
        <f>SUM(T90:T95)</f>
        <v>137.80000000000001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9" t="s">
        <v>78</v>
      </c>
      <c r="AT89" s="200" t="s">
        <v>69</v>
      </c>
      <c r="AU89" s="200" t="s">
        <v>78</v>
      </c>
      <c r="AY89" s="199" t="s">
        <v>123</v>
      </c>
      <c r="BK89" s="201">
        <f>SUM(BK90:BK95)</f>
        <v>0</v>
      </c>
    </row>
    <row r="90" s="2" customFormat="1" ht="37.8" customHeight="1">
      <c r="A90" s="38"/>
      <c r="B90" s="39"/>
      <c r="C90" s="204" t="s">
        <v>78</v>
      </c>
      <c r="D90" s="204" t="s">
        <v>125</v>
      </c>
      <c r="E90" s="205" t="s">
        <v>213</v>
      </c>
      <c r="F90" s="206" t="s">
        <v>214</v>
      </c>
      <c r="G90" s="207" t="s">
        <v>128</v>
      </c>
      <c r="H90" s="208">
        <v>265</v>
      </c>
      <c r="I90" s="209"/>
      <c r="J90" s="210">
        <f>ROUND(I90*H90,2)</f>
        <v>0</v>
      </c>
      <c r="K90" s="206" t="s">
        <v>129</v>
      </c>
      <c r="L90" s="44"/>
      <c r="M90" s="211" t="s">
        <v>19</v>
      </c>
      <c r="N90" s="212" t="s">
        <v>41</v>
      </c>
      <c r="O90" s="84"/>
      <c r="P90" s="213">
        <f>O90*H90</f>
        <v>0</v>
      </c>
      <c r="Q90" s="213">
        <v>0</v>
      </c>
      <c r="R90" s="213">
        <f>Q90*H90</f>
        <v>0</v>
      </c>
      <c r="S90" s="213">
        <v>0.28999999999999998</v>
      </c>
      <c r="T90" s="214">
        <f>S90*H90</f>
        <v>76.849999999999994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5" t="s">
        <v>130</v>
      </c>
      <c r="AT90" s="215" t="s">
        <v>125</v>
      </c>
      <c r="AU90" s="215" t="s">
        <v>80</v>
      </c>
      <c r="AY90" s="17" t="s">
        <v>123</v>
      </c>
      <c r="BE90" s="216">
        <f>IF(N90="základní",J90,0)</f>
        <v>0</v>
      </c>
      <c r="BF90" s="216">
        <f>IF(N90="snížená",J90,0)</f>
        <v>0</v>
      </c>
      <c r="BG90" s="216">
        <f>IF(N90="zákl. přenesená",J90,0)</f>
        <v>0</v>
      </c>
      <c r="BH90" s="216">
        <f>IF(N90="sníž. přenesená",J90,0)</f>
        <v>0</v>
      </c>
      <c r="BI90" s="216">
        <f>IF(N90="nulová",J90,0)</f>
        <v>0</v>
      </c>
      <c r="BJ90" s="17" t="s">
        <v>78</v>
      </c>
      <c r="BK90" s="216">
        <f>ROUND(I90*H90,2)</f>
        <v>0</v>
      </c>
      <c r="BL90" s="17" t="s">
        <v>130</v>
      </c>
      <c r="BM90" s="215" t="s">
        <v>269</v>
      </c>
    </row>
    <row r="91" s="2" customFormat="1">
      <c r="A91" s="38"/>
      <c r="B91" s="39"/>
      <c r="C91" s="40"/>
      <c r="D91" s="217" t="s">
        <v>132</v>
      </c>
      <c r="E91" s="40"/>
      <c r="F91" s="218" t="s">
        <v>216</v>
      </c>
      <c r="G91" s="40"/>
      <c r="H91" s="40"/>
      <c r="I91" s="219"/>
      <c r="J91" s="40"/>
      <c r="K91" s="40"/>
      <c r="L91" s="44"/>
      <c r="M91" s="220"/>
      <c r="N91" s="221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132</v>
      </c>
      <c r="AU91" s="17" t="s">
        <v>80</v>
      </c>
    </row>
    <row r="92" s="2" customFormat="1" ht="24.15" customHeight="1">
      <c r="A92" s="38"/>
      <c r="B92" s="39"/>
      <c r="C92" s="204" t="s">
        <v>80</v>
      </c>
      <c r="D92" s="204" t="s">
        <v>125</v>
      </c>
      <c r="E92" s="205" t="s">
        <v>126</v>
      </c>
      <c r="F92" s="206" t="s">
        <v>127</v>
      </c>
      <c r="G92" s="207" t="s">
        <v>128</v>
      </c>
      <c r="H92" s="208">
        <v>265</v>
      </c>
      <c r="I92" s="209"/>
      <c r="J92" s="210">
        <f>ROUND(I92*H92,2)</f>
        <v>0</v>
      </c>
      <c r="K92" s="206" t="s">
        <v>129</v>
      </c>
      <c r="L92" s="44"/>
      <c r="M92" s="211" t="s">
        <v>19</v>
      </c>
      <c r="N92" s="212" t="s">
        <v>41</v>
      </c>
      <c r="O92" s="84"/>
      <c r="P92" s="213">
        <f>O92*H92</f>
        <v>0</v>
      </c>
      <c r="Q92" s="213">
        <v>3.0000000000000001E-05</v>
      </c>
      <c r="R92" s="213">
        <f>Q92*H92</f>
        <v>0.0079500000000000005</v>
      </c>
      <c r="S92" s="213">
        <v>0.23000000000000001</v>
      </c>
      <c r="T92" s="214">
        <f>S92*H92</f>
        <v>60.950000000000003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5" t="s">
        <v>130</v>
      </c>
      <c r="AT92" s="215" t="s">
        <v>125</v>
      </c>
      <c r="AU92" s="215" t="s">
        <v>80</v>
      </c>
      <c r="AY92" s="17" t="s">
        <v>123</v>
      </c>
      <c r="BE92" s="216">
        <f>IF(N92="základní",J92,0)</f>
        <v>0</v>
      </c>
      <c r="BF92" s="216">
        <f>IF(N92="snížená",J92,0)</f>
        <v>0</v>
      </c>
      <c r="BG92" s="216">
        <f>IF(N92="zákl. přenesená",J92,0)</f>
        <v>0</v>
      </c>
      <c r="BH92" s="216">
        <f>IF(N92="sníž. přenesená",J92,0)</f>
        <v>0</v>
      </c>
      <c r="BI92" s="216">
        <f>IF(N92="nulová",J92,0)</f>
        <v>0</v>
      </c>
      <c r="BJ92" s="17" t="s">
        <v>78</v>
      </c>
      <c r="BK92" s="216">
        <f>ROUND(I92*H92,2)</f>
        <v>0</v>
      </c>
      <c r="BL92" s="17" t="s">
        <v>130</v>
      </c>
      <c r="BM92" s="215" t="s">
        <v>270</v>
      </c>
    </row>
    <row r="93" s="2" customFormat="1">
      <c r="A93" s="38"/>
      <c r="B93" s="39"/>
      <c r="C93" s="40"/>
      <c r="D93" s="217" t="s">
        <v>132</v>
      </c>
      <c r="E93" s="40"/>
      <c r="F93" s="218" t="s">
        <v>133</v>
      </c>
      <c r="G93" s="40"/>
      <c r="H93" s="40"/>
      <c r="I93" s="219"/>
      <c r="J93" s="40"/>
      <c r="K93" s="40"/>
      <c r="L93" s="44"/>
      <c r="M93" s="220"/>
      <c r="N93" s="221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132</v>
      </c>
      <c r="AU93" s="17" t="s">
        <v>80</v>
      </c>
    </row>
    <row r="94" s="2" customFormat="1" ht="21.75" customHeight="1">
      <c r="A94" s="38"/>
      <c r="B94" s="39"/>
      <c r="C94" s="204" t="s">
        <v>140</v>
      </c>
      <c r="D94" s="204" t="s">
        <v>125</v>
      </c>
      <c r="E94" s="205" t="s">
        <v>218</v>
      </c>
      <c r="F94" s="206" t="s">
        <v>219</v>
      </c>
      <c r="G94" s="207" t="s">
        <v>128</v>
      </c>
      <c r="H94" s="208">
        <v>265</v>
      </c>
      <c r="I94" s="209"/>
      <c r="J94" s="210">
        <f>ROUND(I94*H94,2)</f>
        <v>0</v>
      </c>
      <c r="K94" s="206" t="s">
        <v>129</v>
      </c>
      <c r="L94" s="44"/>
      <c r="M94" s="211" t="s">
        <v>19</v>
      </c>
      <c r="N94" s="212" t="s">
        <v>41</v>
      </c>
      <c r="O94" s="84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5" t="s">
        <v>130</v>
      </c>
      <c r="AT94" s="215" t="s">
        <v>125</v>
      </c>
      <c r="AU94" s="215" t="s">
        <v>80</v>
      </c>
      <c r="AY94" s="17" t="s">
        <v>123</v>
      </c>
      <c r="BE94" s="216">
        <f>IF(N94="základní",J94,0)</f>
        <v>0</v>
      </c>
      <c r="BF94" s="216">
        <f>IF(N94="snížená",J94,0)</f>
        <v>0</v>
      </c>
      <c r="BG94" s="216">
        <f>IF(N94="zákl. přenesená",J94,0)</f>
        <v>0</v>
      </c>
      <c r="BH94" s="216">
        <f>IF(N94="sníž. přenesená",J94,0)</f>
        <v>0</v>
      </c>
      <c r="BI94" s="216">
        <f>IF(N94="nulová",J94,0)</f>
        <v>0</v>
      </c>
      <c r="BJ94" s="17" t="s">
        <v>78</v>
      </c>
      <c r="BK94" s="216">
        <f>ROUND(I94*H94,2)</f>
        <v>0</v>
      </c>
      <c r="BL94" s="17" t="s">
        <v>130</v>
      </c>
      <c r="BM94" s="215" t="s">
        <v>271</v>
      </c>
    </row>
    <row r="95" s="2" customFormat="1">
      <c r="A95" s="38"/>
      <c r="B95" s="39"/>
      <c r="C95" s="40"/>
      <c r="D95" s="217" t="s">
        <v>132</v>
      </c>
      <c r="E95" s="40"/>
      <c r="F95" s="218" t="s">
        <v>221</v>
      </c>
      <c r="G95" s="40"/>
      <c r="H95" s="40"/>
      <c r="I95" s="219"/>
      <c r="J95" s="40"/>
      <c r="K95" s="40"/>
      <c r="L95" s="44"/>
      <c r="M95" s="220"/>
      <c r="N95" s="221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132</v>
      </c>
      <c r="AU95" s="17" t="s">
        <v>80</v>
      </c>
    </row>
    <row r="96" s="12" customFormat="1" ht="22.8" customHeight="1">
      <c r="A96" s="12"/>
      <c r="B96" s="188"/>
      <c r="C96" s="189"/>
      <c r="D96" s="190" t="s">
        <v>69</v>
      </c>
      <c r="E96" s="202" t="s">
        <v>134</v>
      </c>
      <c r="F96" s="202" t="s">
        <v>135</v>
      </c>
      <c r="G96" s="189"/>
      <c r="H96" s="189"/>
      <c r="I96" s="192"/>
      <c r="J96" s="203">
        <f>BK96</f>
        <v>0</v>
      </c>
      <c r="K96" s="189"/>
      <c r="L96" s="194"/>
      <c r="M96" s="195"/>
      <c r="N96" s="196"/>
      <c r="O96" s="196"/>
      <c r="P96" s="197">
        <f>SUM(P97:P106)</f>
        <v>0</v>
      </c>
      <c r="Q96" s="196"/>
      <c r="R96" s="197">
        <f>SUM(R97:R106)</f>
        <v>0</v>
      </c>
      <c r="S96" s="196"/>
      <c r="T96" s="198">
        <f>SUM(T97:T106)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199" t="s">
        <v>78</v>
      </c>
      <c r="AT96" s="200" t="s">
        <v>69</v>
      </c>
      <c r="AU96" s="200" t="s">
        <v>78</v>
      </c>
      <c r="AY96" s="199" t="s">
        <v>123</v>
      </c>
      <c r="BK96" s="201">
        <f>SUM(BK97:BK106)</f>
        <v>0</v>
      </c>
    </row>
    <row r="97" s="2" customFormat="1" ht="21.75" customHeight="1">
      <c r="A97" s="38"/>
      <c r="B97" s="39"/>
      <c r="C97" s="204" t="s">
        <v>130</v>
      </c>
      <c r="D97" s="204" t="s">
        <v>125</v>
      </c>
      <c r="E97" s="205" t="s">
        <v>272</v>
      </c>
      <c r="F97" s="206" t="s">
        <v>273</v>
      </c>
      <c r="G97" s="207" t="s">
        <v>128</v>
      </c>
      <c r="H97" s="208">
        <v>265</v>
      </c>
      <c r="I97" s="209"/>
      <c r="J97" s="210">
        <f>ROUND(I97*H97,2)</f>
        <v>0</v>
      </c>
      <c r="K97" s="206" t="s">
        <v>129</v>
      </c>
      <c r="L97" s="44"/>
      <c r="M97" s="211" t="s">
        <v>19</v>
      </c>
      <c r="N97" s="212" t="s">
        <v>41</v>
      </c>
      <c r="O97" s="84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5" t="s">
        <v>130</v>
      </c>
      <c r="AT97" s="215" t="s">
        <v>125</v>
      </c>
      <c r="AU97" s="215" t="s">
        <v>80</v>
      </c>
      <c r="AY97" s="17" t="s">
        <v>123</v>
      </c>
      <c r="BE97" s="216">
        <f>IF(N97="základní",J97,0)</f>
        <v>0</v>
      </c>
      <c r="BF97" s="216">
        <f>IF(N97="snížená",J97,0)</f>
        <v>0</v>
      </c>
      <c r="BG97" s="216">
        <f>IF(N97="zákl. přenesená",J97,0)</f>
        <v>0</v>
      </c>
      <c r="BH97" s="216">
        <f>IF(N97="sníž. přenesená",J97,0)</f>
        <v>0</v>
      </c>
      <c r="BI97" s="216">
        <f>IF(N97="nulová",J97,0)</f>
        <v>0</v>
      </c>
      <c r="BJ97" s="17" t="s">
        <v>78</v>
      </c>
      <c r="BK97" s="216">
        <f>ROUND(I97*H97,2)</f>
        <v>0</v>
      </c>
      <c r="BL97" s="17" t="s">
        <v>130</v>
      </c>
      <c r="BM97" s="215" t="s">
        <v>274</v>
      </c>
    </row>
    <row r="98" s="2" customFormat="1">
      <c r="A98" s="38"/>
      <c r="B98" s="39"/>
      <c r="C98" s="40"/>
      <c r="D98" s="217" t="s">
        <v>132</v>
      </c>
      <c r="E98" s="40"/>
      <c r="F98" s="218" t="s">
        <v>275</v>
      </c>
      <c r="G98" s="40"/>
      <c r="H98" s="40"/>
      <c r="I98" s="219"/>
      <c r="J98" s="40"/>
      <c r="K98" s="40"/>
      <c r="L98" s="44"/>
      <c r="M98" s="220"/>
      <c r="N98" s="221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132</v>
      </c>
      <c r="AU98" s="17" t="s">
        <v>80</v>
      </c>
    </row>
    <row r="99" s="2" customFormat="1" ht="16.5" customHeight="1">
      <c r="A99" s="38"/>
      <c r="B99" s="39"/>
      <c r="C99" s="204" t="s">
        <v>134</v>
      </c>
      <c r="D99" s="204" t="s">
        <v>125</v>
      </c>
      <c r="E99" s="205" t="s">
        <v>136</v>
      </c>
      <c r="F99" s="206" t="s">
        <v>137</v>
      </c>
      <c r="G99" s="207" t="s">
        <v>128</v>
      </c>
      <c r="H99" s="208">
        <v>265</v>
      </c>
      <c r="I99" s="209"/>
      <c r="J99" s="210">
        <f>ROUND(I99*H99,2)</f>
        <v>0</v>
      </c>
      <c r="K99" s="206" t="s">
        <v>129</v>
      </c>
      <c r="L99" s="44"/>
      <c r="M99" s="211" t="s">
        <v>19</v>
      </c>
      <c r="N99" s="212" t="s">
        <v>41</v>
      </c>
      <c r="O99" s="84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5" t="s">
        <v>130</v>
      </c>
      <c r="AT99" s="215" t="s">
        <v>125</v>
      </c>
      <c r="AU99" s="215" t="s">
        <v>80</v>
      </c>
      <c r="AY99" s="17" t="s">
        <v>123</v>
      </c>
      <c r="BE99" s="216">
        <f>IF(N99="základní",J99,0)</f>
        <v>0</v>
      </c>
      <c r="BF99" s="216">
        <f>IF(N99="snížená",J99,0)</f>
        <v>0</v>
      </c>
      <c r="BG99" s="216">
        <f>IF(N99="zákl. přenesená",J99,0)</f>
        <v>0</v>
      </c>
      <c r="BH99" s="216">
        <f>IF(N99="sníž. přenesená",J99,0)</f>
        <v>0</v>
      </c>
      <c r="BI99" s="216">
        <f>IF(N99="nulová",J99,0)</f>
        <v>0</v>
      </c>
      <c r="BJ99" s="17" t="s">
        <v>78</v>
      </c>
      <c r="BK99" s="216">
        <f>ROUND(I99*H99,2)</f>
        <v>0</v>
      </c>
      <c r="BL99" s="17" t="s">
        <v>130</v>
      </c>
      <c r="BM99" s="215" t="s">
        <v>276</v>
      </c>
    </row>
    <row r="100" s="2" customFormat="1">
      <c r="A100" s="38"/>
      <c r="B100" s="39"/>
      <c r="C100" s="40"/>
      <c r="D100" s="217" t="s">
        <v>132</v>
      </c>
      <c r="E100" s="40"/>
      <c r="F100" s="218" t="s">
        <v>139</v>
      </c>
      <c r="G100" s="40"/>
      <c r="H100" s="40"/>
      <c r="I100" s="219"/>
      <c r="J100" s="40"/>
      <c r="K100" s="40"/>
      <c r="L100" s="44"/>
      <c r="M100" s="220"/>
      <c r="N100" s="221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132</v>
      </c>
      <c r="AU100" s="17" t="s">
        <v>80</v>
      </c>
    </row>
    <row r="101" s="2" customFormat="1" ht="16.5" customHeight="1">
      <c r="A101" s="38"/>
      <c r="B101" s="39"/>
      <c r="C101" s="204" t="s">
        <v>155</v>
      </c>
      <c r="D101" s="204" t="s">
        <v>125</v>
      </c>
      <c r="E101" s="205" t="s">
        <v>141</v>
      </c>
      <c r="F101" s="206" t="s">
        <v>142</v>
      </c>
      <c r="G101" s="207" t="s">
        <v>128</v>
      </c>
      <c r="H101" s="208">
        <v>265</v>
      </c>
      <c r="I101" s="209"/>
      <c r="J101" s="210">
        <f>ROUND(I101*H101,2)</f>
        <v>0</v>
      </c>
      <c r="K101" s="206" t="s">
        <v>129</v>
      </c>
      <c r="L101" s="44"/>
      <c r="M101" s="211" t="s">
        <v>19</v>
      </c>
      <c r="N101" s="212" t="s">
        <v>41</v>
      </c>
      <c r="O101" s="84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5" t="s">
        <v>130</v>
      </c>
      <c r="AT101" s="215" t="s">
        <v>125</v>
      </c>
      <c r="AU101" s="215" t="s">
        <v>80</v>
      </c>
      <c r="AY101" s="17" t="s">
        <v>123</v>
      </c>
      <c r="BE101" s="216">
        <f>IF(N101="základní",J101,0)</f>
        <v>0</v>
      </c>
      <c r="BF101" s="216">
        <f>IF(N101="snížená",J101,0)</f>
        <v>0</v>
      </c>
      <c r="BG101" s="216">
        <f>IF(N101="zákl. přenesená",J101,0)</f>
        <v>0</v>
      </c>
      <c r="BH101" s="216">
        <f>IF(N101="sníž. přenesená",J101,0)</f>
        <v>0</v>
      </c>
      <c r="BI101" s="216">
        <f>IF(N101="nulová",J101,0)</f>
        <v>0</v>
      </c>
      <c r="BJ101" s="17" t="s">
        <v>78</v>
      </c>
      <c r="BK101" s="216">
        <f>ROUND(I101*H101,2)</f>
        <v>0</v>
      </c>
      <c r="BL101" s="17" t="s">
        <v>130</v>
      </c>
      <c r="BM101" s="215" t="s">
        <v>277</v>
      </c>
    </row>
    <row r="102" s="2" customFormat="1">
      <c r="A102" s="38"/>
      <c r="B102" s="39"/>
      <c r="C102" s="40"/>
      <c r="D102" s="217" t="s">
        <v>132</v>
      </c>
      <c r="E102" s="40"/>
      <c r="F102" s="218" t="s">
        <v>144</v>
      </c>
      <c r="G102" s="40"/>
      <c r="H102" s="40"/>
      <c r="I102" s="219"/>
      <c r="J102" s="40"/>
      <c r="K102" s="40"/>
      <c r="L102" s="44"/>
      <c r="M102" s="220"/>
      <c r="N102" s="221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132</v>
      </c>
      <c r="AU102" s="17" t="s">
        <v>80</v>
      </c>
    </row>
    <row r="103" s="2" customFormat="1" ht="24.15" customHeight="1">
      <c r="A103" s="38"/>
      <c r="B103" s="39"/>
      <c r="C103" s="204" t="s">
        <v>278</v>
      </c>
      <c r="D103" s="204" t="s">
        <v>125</v>
      </c>
      <c r="E103" s="205" t="s">
        <v>279</v>
      </c>
      <c r="F103" s="206" t="s">
        <v>280</v>
      </c>
      <c r="G103" s="207" t="s">
        <v>128</v>
      </c>
      <c r="H103" s="208">
        <v>265</v>
      </c>
      <c r="I103" s="209"/>
      <c r="J103" s="210">
        <f>ROUND(I103*H103,2)</f>
        <v>0</v>
      </c>
      <c r="K103" s="206" t="s">
        <v>129</v>
      </c>
      <c r="L103" s="44"/>
      <c r="M103" s="211" t="s">
        <v>19</v>
      </c>
      <c r="N103" s="212" t="s">
        <v>41</v>
      </c>
      <c r="O103" s="84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5" t="s">
        <v>130</v>
      </c>
      <c r="AT103" s="215" t="s">
        <v>125</v>
      </c>
      <c r="AU103" s="215" t="s">
        <v>80</v>
      </c>
      <c r="AY103" s="17" t="s">
        <v>123</v>
      </c>
      <c r="BE103" s="216">
        <f>IF(N103="základní",J103,0)</f>
        <v>0</v>
      </c>
      <c r="BF103" s="216">
        <f>IF(N103="snížená",J103,0)</f>
        <v>0</v>
      </c>
      <c r="BG103" s="216">
        <f>IF(N103="zákl. přenesená",J103,0)</f>
        <v>0</v>
      </c>
      <c r="BH103" s="216">
        <f>IF(N103="sníž. přenesená",J103,0)</f>
        <v>0</v>
      </c>
      <c r="BI103" s="216">
        <f>IF(N103="nulová",J103,0)</f>
        <v>0</v>
      </c>
      <c r="BJ103" s="17" t="s">
        <v>78</v>
      </c>
      <c r="BK103" s="216">
        <f>ROUND(I103*H103,2)</f>
        <v>0</v>
      </c>
      <c r="BL103" s="17" t="s">
        <v>130</v>
      </c>
      <c r="BM103" s="215" t="s">
        <v>281</v>
      </c>
    </row>
    <row r="104" s="2" customFormat="1">
      <c r="A104" s="38"/>
      <c r="B104" s="39"/>
      <c r="C104" s="40"/>
      <c r="D104" s="217" t="s">
        <v>132</v>
      </c>
      <c r="E104" s="40"/>
      <c r="F104" s="218" t="s">
        <v>282</v>
      </c>
      <c r="G104" s="40"/>
      <c r="H104" s="40"/>
      <c r="I104" s="219"/>
      <c r="J104" s="40"/>
      <c r="K104" s="40"/>
      <c r="L104" s="44"/>
      <c r="M104" s="220"/>
      <c r="N104" s="221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132</v>
      </c>
      <c r="AU104" s="17" t="s">
        <v>80</v>
      </c>
    </row>
    <row r="105" s="2" customFormat="1" ht="24.15" customHeight="1">
      <c r="A105" s="38"/>
      <c r="B105" s="39"/>
      <c r="C105" s="204" t="s">
        <v>283</v>
      </c>
      <c r="D105" s="204" t="s">
        <v>125</v>
      </c>
      <c r="E105" s="205" t="s">
        <v>284</v>
      </c>
      <c r="F105" s="206" t="s">
        <v>285</v>
      </c>
      <c r="G105" s="207" t="s">
        <v>128</v>
      </c>
      <c r="H105" s="208">
        <v>265</v>
      </c>
      <c r="I105" s="209"/>
      <c r="J105" s="210">
        <f>ROUND(I105*H105,2)</f>
        <v>0</v>
      </c>
      <c r="K105" s="206" t="s">
        <v>129</v>
      </c>
      <c r="L105" s="44"/>
      <c r="M105" s="211" t="s">
        <v>19</v>
      </c>
      <c r="N105" s="212" t="s">
        <v>41</v>
      </c>
      <c r="O105" s="84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5" t="s">
        <v>130</v>
      </c>
      <c r="AT105" s="215" t="s">
        <v>125</v>
      </c>
      <c r="AU105" s="215" t="s">
        <v>80</v>
      </c>
      <c r="AY105" s="17" t="s">
        <v>123</v>
      </c>
      <c r="BE105" s="216">
        <f>IF(N105="základní",J105,0)</f>
        <v>0</v>
      </c>
      <c r="BF105" s="216">
        <f>IF(N105="snížená",J105,0)</f>
        <v>0</v>
      </c>
      <c r="BG105" s="216">
        <f>IF(N105="zákl. přenesená",J105,0)</f>
        <v>0</v>
      </c>
      <c r="BH105" s="216">
        <f>IF(N105="sníž. přenesená",J105,0)</f>
        <v>0</v>
      </c>
      <c r="BI105" s="216">
        <f>IF(N105="nulová",J105,0)</f>
        <v>0</v>
      </c>
      <c r="BJ105" s="17" t="s">
        <v>78</v>
      </c>
      <c r="BK105" s="216">
        <f>ROUND(I105*H105,2)</f>
        <v>0</v>
      </c>
      <c r="BL105" s="17" t="s">
        <v>130</v>
      </c>
      <c r="BM105" s="215" t="s">
        <v>286</v>
      </c>
    </row>
    <row r="106" s="2" customFormat="1">
      <c r="A106" s="38"/>
      <c r="B106" s="39"/>
      <c r="C106" s="40"/>
      <c r="D106" s="217" t="s">
        <v>132</v>
      </c>
      <c r="E106" s="40"/>
      <c r="F106" s="218" t="s">
        <v>287</v>
      </c>
      <c r="G106" s="40"/>
      <c r="H106" s="40"/>
      <c r="I106" s="219"/>
      <c r="J106" s="40"/>
      <c r="K106" s="40"/>
      <c r="L106" s="44"/>
      <c r="M106" s="220"/>
      <c r="N106" s="221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132</v>
      </c>
      <c r="AU106" s="17" t="s">
        <v>80</v>
      </c>
    </row>
    <row r="107" s="12" customFormat="1" ht="22.8" customHeight="1">
      <c r="A107" s="12"/>
      <c r="B107" s="188"/>
      <c r="C107" s="189"/>
      <c r="D107" s="190" t="s">
        <v>69</v>
      </c>
      <c r="E107" s="202" t="s">
        <v>153</v>
      </c>
      <c r="F107" s="202" t="s">
        <v>154</v>
      </c>
      <c r="G107" s="189"/>
      <c r="H107" s="189"/>
      <c r="I107" s="192"/>
      <c r="J107" s="203">
        <f>BK107</f>
        <v>0</v>
      </c>
      <c r="K107" s="189"/>
      <c r="L107" s="194"/>
      <c r="M107" s="195"/>
      <c r="N107" s="196"/>
      <c r="O107" s="196"/>
      <c r="P107" s="197">
        <f>SUM(P108:P113)</f>
        <v>0</v>
      </c>
      <c r="Q107" s="196"/>
      <c r="R107" s="197">
        <f>SUM(R108:R113)</f>
        <v>0.0048799999999999998</v>
      </c>
      <c r="S107" s="196"/>
      <c r="T107" s="198">
        <f>SUM(T108:T113)</f>
        <v>2.6499999999999999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99" t="s">
        <v>78</v>
      </c>
      <c r="AT107" s="200" t="s">
        <v>69</v>
      </c>
      <c r="AU107" s="200" t="s">
        <v>78</v>
      </c>
      <c r="AY107" s="199" t="s">
        <v>123</v>
      </c>
      <c r="BK107" s="201">
        <f>SUM(BK108:BK113)</f>
        <v>0</v>
      </c>
    </row>
    <row r="108" s="2" customFormat="1" ht="21.75" customHeight="1">
      <c r="A108" s="38"/>
      <c r="B108" s="39"/>
      <c r="C108" s="204" t="s">
        <v>153</v>
      </c>
      <c r="D108" s="204" t="s">
        <v>125</v>
      </c>
      <c r="E108" s="205" t="s">
        <v>156</v>
      </c>
      <c r="F108" s="206" t="s">
        <v>157</v>
      </c>
      <c r="G108" s="207" t="s">
        <v>158</v>
      </c>
      <c r="H108" s="208">
        <v>8</v>
      </c>
      <c r="I108" s="209"/>
      <c r="J108" s="210">
        <f>ROUND(I108*H108,2)</f>
        <v>0</v>
      </c>
      <c r="K108" s="206" t="s">
        <v>129</v>
      </c>
      <c r="L108" s="44"/>
      <c r="M108" s="211" t="s">
        <v>19</v>
      </c>
      <c r="N108" s="212" t="s">
        <v>41</v>
      </c>
      <c r="O108" s="84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5" t="s">
        <v>130</v>
      </c>
      <c r="AT108" s="215" t="s">
        <v>125</v>
      </c>
      <c r="AU108" s="215" t="s">
        <v>80</v>
      </c>
      <c r="AY108" s="17" t="s">
        <v>123</v>
      </c>
      <c r="BE108" s="216">
        <f>IF(N108="základní",J108,0)</f>
        <v>0</v>
      </c>
      <c r="BF108" s="216">
        <f>IF(N108="snížená",J108,0)</f>
        <v>0</v>
      </c>
      <c r="BG108" s="216">
        <f>IF(N108="zákl. přenesená",J108,0)</f>
        <v>0</v>
      </c>
      <c r="BH108" s="216">
        <f>IF(N108="sníž. přenesená",J108,0)</f>
        <v>0</v>
      </c>
      <c r="BI108" s="216">
        <f>IF(N108="nulová",J108,0)</f>
        <v>0</v>
      </c>
      <c r="BJ108" s="17" t="s">
        <v>78</v>
      </c>
      <c r="BK108" s="216">
        <f>ROUND(I108*H108,2)</f>
        <v>0</v>
      </c>
      <c r="BL108" s="17" t="s">
        <v>130</v>
      </c>
      <c r="BM108" s="215" t="s">
        <v>288</v>
      </c>
    </row>
    <row r="109" s="2" customFormat="1">
      <c r="A109" s="38"/>
      <c r="B109" s="39"/>
      <c r="C109" s="40"/>
      <c r="D109" s="217" t="s">
        <v>132</v>
      </c>
      <c r="E109" s="40"/>
      <c r="F109" s="218" t="s">
        <v>160</v>
      </c>
      <c r="G109" s="40"/>
      <c r="H109" s="40"/>
      <c r="I109" s="219"/>
      <c r="J109" s="40"/>
      <c r="K109" s="40"/>
      <c r="L109" s="44"/>
      <c r="M109" s="220"/>
      <c r="N109" s="221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132</v>
      </c>
      <c r="AU109" s="17" t="s">
        <v>80</v>
      </c>
    </row>
    <row r="110" s="2" customFormat="1" ht="33" customHeight="1">
      <c r="A110" s="38"/>
      <c r="B110" s="39"/>
      <c r="C110" s="204" t="s">
        <v>178</v>
      </c>
      <c r="D110" s="204" t="s">
        <v>125</v>
      </c>
      <c r="E110" s="205" t="s">
        <v>162</v>
      </c>
      <c r="F110" s="206" t="s">
        <v>163</v>
      </c>
      <c r="G110" s="207" t="s">
        <v>158</v>
      </c>
      <c r="H110" s="208">
        <v>8</v>
      </c>
      <c r="I110" s="209"/>
      <c r="J110" s="210">
        <f>ROUND(I110*H110,2)</f>
        <v>0</v>
      </c>
      <c r="K110" s="206" t="s">
        <v>129</v>
      </c>
      <c r="L110" s="44"/>
      <c r="M110" s="211" t="s">
        <v>19</v>
      </c>
      <c r="N110" s="212" t="s">
        <v>41</v>
      </c>
      <c r="O110" s="84"/>
      <c r="P110" s="213">
        <f>O110*H110</f>
        <v>0</v>
      </c>
      <c r="Q110" s="213">
        <v>0.00060999999999999997</v>
      </c>
      <c r="R110" s="213">
        <f>Q110*H110</f>
        <v>0.0048799999999999998</v>
      </c>
      <c r="S110" s="213">
        <v>0</v>
      </c>
      <c r="T110" s="214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5" t="s">
        <v>130</v>
      </c>
      <c r="AT110" s="215" t="s">
        <v>125</v>
      </c>
      <c r="AU110" s="215" t="s">
        <v>80</v>
      </c>
      <c r="AY110" s="17" t="s">
        <v>123</v>
      </c>
      <c r="BE110" s="216">
        <f>IF(N110="základní",J110,0)</f>
        <v>0</v>
      </c>
      <c r="BF110" s="216">
        <f>IF(N110="snížená",J110,0)</f>
        <v>0</v>
      </c>
      <c r="BG110" s="216">
        <f>IF(N110="zákl. přenesená",J110,0)</f>
        <v>0</v>
      </c>
      <c r="BH110" s="216">
        <f>IF(N110="sníž. přenesená",J110,0)</f>
        <v>0</v>
      </c>
      <c r="BI110" s="216">
        <f>IF(N110="nulová",J110,0)</f>
        <v>0</v>
      </c>
      <c r="BJ110" s="17" t="s">
        <v>78</v>
      </c>
      <c r="BK110" s="216">
        <f>ROUND(I110*H110,2)</f>
        <v>0</v>
      </c>
      <c r="BL110" s="17" t="s">
        <v>130</v>
      </c>
      <c r="BM110" s="215" t="s">
        <v>289</v>
      </c>
    </row>
    <row r="111" s="2" customFormat="1">
      <c r="A111" s="38"/>
      <c r="B111" s="39"/>
      <c r="C111" s="40"/>
      <c r="D111" s="217" t="s">
        <v>132</v>
      </c>
      <c r="E111" s="40"/>
      <c r="F111" s="218" t="s">
        <v>165</v>
      </c>
      <c r="G111" s="40"/>
      <c r="H111" s="40"/>
      <c r="I111" s="219"/>
      <c r="J111" s="40"/>
      <c r="K111" s="40"/>
      <c r="L111" s="44"/>
      <c r="M111" s="220"/>
      <c r="N111" s="221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132</v>
      </c>
      <c r="AU111" s="17" t="s">
        <v>80</v>
      </c>
    </row>
    <row r="112" s="2" customFormat="1" ht="21.75" customHeight="1">
      <c r="A112" s="38"/>
      <c r="B112" s="39"/>
      <c r="C112" s="204" t="s">
        <v>183</v>
      </c>
      <c r="D112" s="204" t="s">
        <v>125</v>
      </c>
      <c r="E112" s="205" t="s">
        <v>167</v>
      </c>
      <c r="F112" s="206" t="s">
        <v>168</v>
      </c>
      <c r="G112" s="207" t="s">
        <v>128</v>
      </c>
      <c r="H112" s="208">
        <v>265</v>
      </c>
      <c r="I112" s="209"/>
      <c r="J112" s="210">
        <f>ROUND(I112*H112,2)</f>
        <v>0</v>
      </c>
      <c r="K112" s="206" t="s">
        <v>129</v>
      </c>
      <c r="L112" s="44"/>
      <c r="M112" s="211" t="s">
        <v>19</v>
      </c>
      <c r="N112" s="212" t="s">
        <v>41</v>
      </c>
      <c r="O112" s="84"/>
      <c r="P112" s="213">
        <f>O112*H112</f>
        <v>0</v>
      </c>
      <c r="Q112" s="213">
        <v>0</v>
      </c>
      <c r="R112" s="213">
        <f>Q112*H112</f>
        <v>0</v>
      </c>
      <c r="S112" s="213">
        <v>0.01</v>
      </c>
      <c r="T112" s="214">
        <f>S112*H112</f>
        <v>2.6499999999999999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5" t="s">
        <v>130</v>
      </c>
      <c r="AT112" s="215" t="s">
        <v>125</v>
      </c>
      <c r="AU112" s="215" t="s">
        <v>80</v>
      </c>
      <c r="AY112" s="17" t="s">
        <v>123</v>
      </c>
      <c r="BE112" s="216">
        <f>IF(N112="základní",J112,0)</f>
        <v>0</v>
      </c>
      <c r="BF112" s="216">
        <f>IF(N112="snížená",J112,0)</f>
        <v>0</v>
      </c>
      <c r="BG112" s="216">
        <f>IF(N112="zákl. přenesená",J112,0)</f>
        <v>0</v>
      </c>
      <c r="BH112" s="216">
        <f>IF(N112="sníž. přenesená",J112,0)</f>
        <v>0</v>
      </c>
      <c r="BI112" s="216">
        <f>IF(N112="nulová",J112,0)</f>
        <v>0</v>
      </c>
      <c r="BJ112" s="17" t="s">
        <v>78</v>
      </c>
      <c r="BK112" s="216">
        <f>ROUND(I112*H112,2)</f>
        <v>0</v>
      </c>
      <c r="BL112" s="17" t="s">
        <v>130</v>
      </c>
      <c r="BM112" s="215" t="s">
        <v>290</v>
      </c>
    </row>
    <row r="113" s="2" customFormat="1">
      <c r="A113" s="38"/>
      <c r="B113" s="39"/>
      <c r="C113" s="40"/>
      <c r="D113" s="217" t="s">
        <v>132</v>
      </c>
      <c r="E113" s="40"/>
      <c r="F113" s="218" t="s">
        <v>170</v>
      </c>
      <c r="G113" s="40"/>
      <c r="H113" s="40"/>
      <c r="I113" s="219"/>
      <c r="J113" s="40"/>
      <c r="K113" s="40"/>
      <c r="L113" s="44"/>
      <c r="M113" s="220"/>
      <c r="N113" s="221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132</v>
      </c>
      <c r="AU113" s="17" t="s">
        <v>80</v>
      </c>
    </row>
    <row r="114" s="12" customFormat="1" ht="22.8" customHeight="1">
      <c r="A114" s="12"/>
      <c r="B114" s="188"/>
      <c r="C114" s="189"/>
      <c r="D114" s="190" t="s">
        <v>69</v>
      </c>
      <c r="E114" s="202" t="s">
        <v>171</v>
      </c>
      <c r="F114" s="202" t="s">
        <v>172</v>
      </c>
      <c r="G114" s="189"/>
      <c r="H114" s="189"/>
      <c r="I114" s="192"/>
      <c r="J114" s="203">
        <f>BK114</f>
        <v>0</v>
      </c>
      <c r="K114" s="189"/>
      <c r="L114" s="194"/>
      <c r="M114" s="195"/>
      <c r="N114" s="196"/>
      <c r="O114" s="196"/>
      <c r="P114" s="197">
        <f>SUM(P115:P123)</f>
        <v>0</v>
      </c>
      <c r="Q114" s="196"/>
      <c r="R114" s="197">
        <f>SUM(R115:R123)</f>
        <v>0</v>
      </c>
      <c r="S114" s="196"/>
      <c r="T114" s="198">
        <f>SUM(T115:T123)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99" t="s">
        <v>78</v>
      </c>
      <c r="AT114" s="200" t="s">
        <v>69</v>
      </c>
      <c r="AU114" s="200" t="s">
        <v>78</v>
      </c>
      <c r="AY114" s="199" t="s">
        <v>123</v>
      </c>
      <c r="BK114" s="201">
        <f>SUM(BK115:BK123)</f>
        <v>0</v>
      </c>
    </row>
    <row r="115" s="2" customFormat="1" ht="16.5" customHeight="1">
      <c r="A115" s="38"/>
      <c r="B115" s="39"/>
      <c r="C115" s="204" t="s">
        <v>8</v>
      </c>
      <c r="D115" s="204" t="s">
        <v>125</v>
      </c>
      <c r="E115" s="205" t="s">
        <v>173</v>
      </c>
      <c r="F115" s="206" t="s">
        <v>174</v>
      </c>
      <c r="G115" s="207" t="s">
        <v>175</v>
      </c>
      <c r="H115" s="208">
        <v>140.44999999999999</v>
      </c>
      <c r="I115" s="209"/>
      <c r="J115" s="210">
        <f>ROUND(I115*H115,2)</f>
        <v>0</v>
      </c>
      <c r="K115" s="206" t="s">
        <v>129</v>
      </c>
      <c r="L115" s="44"/>
      <c r="M115" s="211" t="s">
        <v>19</v>
      </c>
      <c r="N115" s="212" t="s">
        <v>41</v>
      </c>
      <c r="O115" s="84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5" t="s">
        <v>130</v>
      </c>
      <c r="AT115" s="215" t="s">
        <v>125</v>
      </c>
      <c r="AU115" s="215" t="s">
        <v>80</v>
      </c>
      <c r="AY115" s="17" t="s">
        <v>123</v>
      </c>
      <c r="BE115" s="216">
        <f>IF(N115="základní",J115,0)</f>
        <v>0</v>
      </c>
      <c r="BF115" s="216">
        <f>IF(N115="snížená",J115,0)</f>
        <v>0</v>
      </c>
      <c r="BG115" s="216">
        <f>IF(N115="zákl. přenesená",J115,0)</f>
        <v>0</v>
      </c>
      <c r="BH115" s="216">
        <f>IF(N115="sníž. přenesená",J115,0)</f>
        <v>0</v>
      </c>
      <c r="BI115" s="216">
        <f>IF(N115="nulová",J115,0)</f>
        <v>0</v>
      </c>
      <c r="BJ115" s="17" t="s">
        <v>78</v>
      </c>
      <c r="BK115" s="216">
        <f>ROUND(I115*H115,2)</f>
        <v>0</v>
      </c>
      <c r="BL115" s="17" t="s">
        <v>130</v>
      </c>
      <c r="BM115" s="215" t="s">
        <v>291</v>
      </c>
    </row>
    <row r="116" s="2" customFormat="1">
      <c r="A116" s="38"/>
      <c r="B116" s="39"/>
      <c r="C116" s="40"/>
      <c r="D116" s="217" t="s">
        <v>132</v>
      </c>
      <c r="E116" s="40"/>
      <c r="F116" s="218" t="s">
        <v>177</v>
      </c>
      <c r="G116" s="40"/>
      <c r="H116" s="40"/>
      <c r="I116" s="219"/>
      <c r="J116" s="40"/>
      <c r="K116" s="40"/>
      <c r="L116" s="44"/>
      <c r="M116" s="220"/>
      <c r="N116" s="221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132</v>
      </c>
      <c r="AU116" s="17" t="s">
        <v>80</v>
      </c>
    </row>
    <row r="117" s="2" customFormat="1" ht="24.15" customHeight="1">
      <c r="A117" s="38"/>
      <c r="B117" s="39"/>
      <c r="C117" s="204" t="s">
        <v>196</v>
      </c>
      <c r="D117" s="204" t="s">
        <v>125</v>
      </c>
      <c r="E117" s="205" t="s">
        <v>179</v>
      </c>
      <c r="F117" s="206" t="s">
        <v>180</v>
      </c>
      <c r="G117" s="207" t="s">
        <v>175</v>
      </c>
      <c r="H117" s="208">
        <v>140.44999999999999</v>
      </c>
      <c r="I117" s="209"/>
      <c r="J117" s="210">
        <f>ROUND(I117*H117,2)</f>
        <v>0</v>
      </c>
      <c r="K117" s="206" t="s">
        <v>129</v>
      </c>
      <c r="L117" s="44"/>
      <c r="M117" s="211" t="s">
        <v>19</v>
      </c>
      <c r="N117" s="212" t="s">
        <v>41</v>
      </c>
      <c r="O117" s="84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5" t="s">
        <v>130</v>
      </c>
      <c r="AT117" s="215" t="s">
        <v>125</v>
      </c>
      <c r="AU117" s="215" t="s">
        <v>80</v>
      </c>
      <c r="AY117" s="17" t="s">
        <v>123</v>
      </c>
      <c r="BE117" s="216">
        <f>IF(N117="základní",J117,0)</f>
        <v>0</v>
      </c>
      <c r="BF117" s="216">
        <f>IF(N117="snížená",J117,0)</f>
        <v>0</v>
      </c>
      <c r="BG117" s="216">
        <f>IF(N117="zákl. přenesená",J117,0)</f>
        <v>0</v>
      </c>
      <c r="BH117" s="216">
        <f>IF(N117="sníž. přenesená",J117,0)</f>
        <v>0</v>
      </c>
      <c r="BI117" s="216">
        <f>IF(N117="nulová",J117,0)</f>
        <v>0</v>
      </c>
      <c r="BJ117" s="17" t="s">
        <v>78</v>
      </c>
      <c r="BK117" s="216">
        <f>ROUND(I117*H117,2)</f>
        <v>0</v>
      </c>
      <c r="BL117" s="17" t="s">
        <v>130</v>
      </c>
      <c r="BM117" s="215" t="s">
        <v>292</v>
      </c>
    </row>
    <row r="118" s="2" customFormat="1">
      <c r="A118" s="38"/>
      <c r="B118" s="39"/>
      <c r="C118" s="40"/>
      <c r="D118" s="217" t="s">
        <v>132</v>
      </c>
      <c r="E118" s="40"/>
      <c r="F118" s="218" t="s">
        <v>182</v>
      </c>
      <c r="G118" s="40"/>
      <c r="H118" s="40"/>
      <c r="I118" s="219"/>
      <c r="J118" s="40"/>
      <c r="K118" s="40"/>
      <c r="L118" s="44"/>
      <c r="M118" s="220"/>
      <c r="N118" s="221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132</v>
      </c>
      <c r="AU118" s="17" t="s">
        <v>80</v>
      </c>
    </row>
    <row r="119" s="2" customFormat="1" ht="24.15" customHeight="1">
      <c r="A119" s="38"/>
      <c r="B119" s="39"/>
      <c r="C119" s="204" t="s">
        <v>205</v>
      </c>
      <c r="D119" s="204" t="s">
        <v>125</v>
      </c>
      <c r="E119" s="205" t="s">
        <v>184</v>
      </c>
      <c r="F119" s="206" t="s">
        <v>185</v>
      </c>
      <c r="G119" s="207" t="s">
        <v>175</v>
      </c>
      <c r="H119" s="208">
        <v>4073.0500000000002</v>
      </c>
      <c r="I119" s="209"/>
      <c r="J119" s="210">
        <f>ROUND(I119*H119,2)</f>
        <v>0</v>
      </c>
      <c r="K119" s="206" t="s">
        <v>129</v>
      </c>
      <c r="L119" s="44"/>
      <c r="M119" s="211" t="s">
        <v>19</v>
      </c>
      <c r="N119" s="212" t="s">
        <v>41</v>
      </c>
      <c r="O119" s="84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5" t="s">
        <v>130</v>
      </c>
      <c r="AT119" s="215" t="s">
        <v>125</v>
      </c>
      <c r="AU119" s="215" t="s">
        <v>80</v>
      </c>
      <c r="AY119" s="17" t="s">
        <v>123</v>
      </c>
      <c r="BE119" s="216">
        <f>IF(N119="základní",J119,0)</f>
        <v>0</v>
      </c>
      <c r="BF119" s="216">
        <f>IF(N119="snížená",J119,0)</f>
        <v>0</v>
      </c>
      <c r="BG119" s="216">
        <f>IF(N119="zákl. přenesená",J119,0)</f>
        <v>0</v>
      </c>
      <c r="BH119" s="216">
        <f>IF(N119="sníž. přenesená",J119,0)</f>
        <v>0</v>
      </c>
      <c r="BI119" s="216">
        <f>IF(N119="nulová",J119,0)</f>
        <v>0</v>
      </c>
      <c r="BJ119" s="17" t="s">
        <v>78</v>
      </c>
      <c r="BK119" s="216">
        <f>ROUND(I119*H119,2)</f>
        <v>0</v>
      </c>
      <c r="BL119" s="17" t="s">
        <v>130</v>
      </c>
      <c r="BM119" s="215" t="s">
        <v>293</v>
      </c>
    </row>
    <row r="120" s="2" customFormat="1">
      <c r="A120" s="38"/>
      <c r="B120" s="39"/>
      <c r="C120" s="40"/>
      <c r="D120" s="217" t="s">
        <v>132</v>
      </c>
      <c r="E120" s="40"/>
      <c r="F120" s="218" t="s">
        <v>187</v>
      </c>
      <c r="G120" s="40"/>
      <c r="H120" s="40"/>
      <c r="I120" s="219"/>
      <c r="J120" s="40"/>
      <c r="K120" s="40"/>
      <c r="L120" s="44"/>
      <c r="M120" s="220"/>
      <c r="N120" s="221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132</v>
      </c>
      <c r="AU120" s="17" t="s">
        <v>80</v>
      </c>
    </row>
    <row r="121" s="13" customFormat="1">
      <c r="A121" s="13"/>
      <c r="B121" s="222"/>
      <c r="C121" s="223"/>
      <c r="D121" s="224" t="s">
        <v>188</v>
      </c>
      <c r="E121" s="223"/>
      <c r="F121" s="225" t="s">
        <v>294</v>
      </c>
      <c r="G121" s="223"/>
      <c r="H121" s="226">
        <v>4073.0500000000002</v>
      </c>
      <c r="I121" s="227"/>
      <c r="J121" s="223"/>
      <c r="K121" s="223"/>
      <c r="L121" s="228"/>
      <c r="M121" s="229"/>
      <c r="N121" s="230"/>
      <c r="O121" s="230"/>
      <c r="P121" s="230"/>
      <c r="Q121" s="230"/>
      <c r="R121" s="230"/>
      <c r="S121" s="230"/>
      <c r="T121" s="231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2" t="s">
        <v>188</v>
      </c>
      <c r="AU121" s="232" t="s">
        <v>80</v>
      </c>
      <c r="AV121" s="13" t="s">
        <v>80</v>
      </c>
      <c r="AW121" s="13" t="s">
        <v>4</v>
      </c>
      <c r="AX121" s="13" t="s">
        <v>78</v>
      </c>
      <c r="AY121" s="232" t="s">
        <v>123</v>
      </c>
    </row>
    <row r="122" s="2" customFormat="1" ht="24.15" customHeight="1">
      <c r="A122" s="38"/>
      <c r="B122" s="39"/>
      <c r="C122" s="204" t="s">
        <v>250</v>
      </c>
      <c r="D122" s="204" t="s">
        <v>125</v>
      </c>
      <c r="E122" s="205" t="s">
        <v>244</v>
      </c>
      <c r="F122" s="206" t="s">
        <v>245</v>
      </c>
      <c r="G122" s="207" t="s">
        <v>175</v>
      </c>
      <c r="H122" s="208">
        <v>140.44999999999999</v>
      </c>
      <c r="I122" s="209"/>
      <c r="J122" s="210">
        <f>ROUND(I122*H122,2)</f>
        <v>0</v>
      </c>
      <c r="K122" s="206" t="s">
        <v>129</v>
      </c>
      <c r="L122" s="44"/>
      <c r="M122" s="211" t="s">
        <v>19</v>
      </c>
      <c r="N122" s="212" t="s">
        <v>41</v>
      </c>
      <c r="O122" s="84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5" t="s">
        <v>130</v>
      </c>
      <c r="AT122" s="215" t="s">
        <v>125</v>
      </c>
      <c r="AU122" s="215" t="s">
        <v>80</v>
      </c>
      <c r="AY122" s="17" t="s">
        <v>123</v>
      </c>
      <c r="BE122" s="216">
        <f>IF(N122="základní",J122,0)</f>
        <v>0</v>
      </c>
      <c r="BF122" s="216">
        <f>IF(N122="snížená",J122,0)</f>
        <v>0</v>
      </c>
      <c r="BG122" s="216">
        <f>IF(N122="zákl. přenesená",J122,0)</f>
        <v>0</v>
      </c>
      <c r="BH122" s="216">
        <f>IF(N122="sníž. přenesená",J122,0)</f>
        <v>0</v>
      </c>
      <c r="BI122" s="216">
        <f>IF(N122="nulová",J122,0)</f>
        <v>0</v>
      </c>
      <c r="BJ122" s="17" t="s">
        <v>78</v>
      </c>
      <c r="BK122" s="216">
        <f>ROUND(I122*H122,2)</f>
        <v>0</v>
      </c>
      <c r="BL122" s="17" t="s">
        <v>130</v>
      </c>
      <c r="BM122" s="215" t="s">
        <v>295</v>
      </c>
    </row>
    <row r="123" s="2" customFormat="1">
      <c r="A123" s="38"/>
      <c r="B123" s="39"/>
      <c r="C123" s="40"/>
      <c r="D123" s="217" t="s">
        <v>132</v>
      </c>
      <c r="E123" s="40"/>
      <c r="F123" s="218" t="s">
        <v>247</v>
      </c>
      <c r="G123" s="40"/>
      <c r="H123" s="40"/>
      <c r="I123" s="219"/>
      <c r="J123" s="40"/>
      <c r="K123" s="40"/>
      <c r="L123" s="44"/>
      <c r="M123" s="220"/>
      <c r="N123" s="221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132</v>
      </c>
      <c r="AU123" s="17" t="s">
        <v>80</v>
      </c>
    </row>
    <row r="124" s="12" customFormat="1" ht="22.8" customHeight="1">
      <c r="A124" s="12"/>
      <c r="B124" s="188"/>
      <c r="C124" s="189"/>
      <c r="D124" s="190" t="s">
        <v>69</v>
      </c>
      <c r="E124" s="202" t="s">
        <v>194</v>
      </c>
      <c r="F124" s="202" t="s">
        <v>195</v>
      </c>
      <c r="G124" s="189"/>
      <c r="H124" s="189"/>
      <c r="I124" s="192"/>
      <c r="J124" s="203">
        <f>BK124</f>
        <v>0</v>
      </c>
      <c r="K124" s="189"/>
      <c r="L124" s="194"/>
      <c r="M124" s="195"/>
      <c r="N124" s="196"/>
      <c r="O124" s="196"/>
      <c r="P124" s="197">
        <f>SUM(P125:P126)</f>
        <v>0</v>
      </c>
      <c r="Q124" s="196"/>
      <c r="R124" s="197">
        <f>SUM(R125:R126)</f>
        <v>0</v>
      </c>
      <c r="S124" s="196"/>
      <c r="T124" s="198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99" t="s">
        <v>78</v>
      </c>
      <c r="AT124" s="200" t="s">
        <v>69</v>
      </c>
      <c r="AU124" s="200" t="s">
        <v>78</v>
      </c>
      <c r="AY124" s="199" t="s">
        <v>123</v>
      </c>
      <c r="BK124" s="201">
        <f>SUM(BK125:BK126)</f>
        <v>0</v>
      </c>
    </row>
    <row r="125" s="2" customFormat="1" ht="24.15" customHeight="1">
      <c r="A125" s="38"/>
      <c r="B125" s="39"/>
      <c r="C125" s="204" t="s">
        <v>243</v>
      </c>
      <c r="D125" s="204" t="s">
        <v>125</v>
      </c>
      <c r="E125" s="205" t="s">
        <v>197</v>
      </c>
      <c r="F125" s="206" t="s">
        <v>198</v>
      </c>
      <c r="G125" s="207" t="s">
        <v>175</v>
      </c>
      <c r="H125" s="208">
        <v>175.631</v>
      </c>
      <c r="I125" s="209"/>
      <c r="J125" s="210">
        <f>ROUND(I125*H125,2)</f>
        <v>0</v>
      </c>
      <c r="K125" s="206" t="s">
        <v>129</v>
      </c>
      <c r="L125" s="44"/>
      <c r="M125" s="211" t="s">
        <v>19</v>
      </c>
      <c r="N125" s="212" t="s">
        <v>41</v>
      </c>
      <c r="O125" s="84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5" t="s">
        <v>130</v>
      </c>
      <c r="AT125" s="215" t="s">
        <v>125</v>
      </c>
      <c r="AU125" s="215" t="s">
        <v>80</v>
      </c>
      <c r="AY125" s="17" t="s">
        <v>123</v>
      </c>
      <c r="BE125" s="216">
        <f>IF(N125="základní",J125,0)</f>
        <v>0</v>
      </c>
      <c r="BF125" s="216">
        <f>IF(N125="snížená",J125,0)</f>
        <v>0</v>
      </c>
      <c r="BG125" s="216">
        <f>IF(N125="zákl. přenesená",J125,0)</f>
        <v>0</v>
      </c>
      <c r="BH125" s="216">
        <f>IF(N125="sníž. přenesená",J125,0)</f>
        <v>0</v>
      </c>
      <c r="BI125" s="216">
        <f>IF(N125="nulová",J125,0)</f>
        <v>0</v>
      </c>
      <c r="BJ125" s="17" t="s">
        <v>78</v>
      </c>
      <c r="BK125" s="216">
        <f>ROUND(I125*H125,2)</f>
        <v>0</v>
      </c>
      <c r="BL125" s="17" t="s">
        <v>130</v>
      </c>
      <c r="BM125" s="215" t="s">
        <v>296</v>
      </c>
    </row>
    <row r="126" s="2" customFormat="1">
      <c r="A126" s="38"/>
      <c r="B126" s="39"/>
      <c r="C126" s="40"/>
      <c r="D126" s="217" t="s">
        <v>132</v>
      </c>
      <c r="E126" s="40"/>
      <c r="F126" s="218" t="s">
        <v>200</v>
      </c>
      <c r="G126" s="40"/>
      <c r="H126" s="40"/>
      <c r="I126" s="219"/>
      <c r="J126" s="40"/>
      <c r="K126" s="40"/>
      <c r="L126" s="44"/>
      <c r="M126" s="220"/>
      <c r="N126" s="221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132</v>
      </c>
      <c r="AU126" s="17" t="s">
        <v>80</v>
      </c>
    </row>
    <row r="127" s="12" customFormat="1" ht="25.92" customHeight="1">
      <c r="A127" s="12"/>
      <c r="B127" s="188"/>
      <c r="C127" s="189"/>
      <c r="D127" s="190" t="s">
        <v>69</v>
      </c>
      <c r="E127" s="191" t="s">
        <v>201</v>
      </c>
      <c r="F127" s="191" t="s">
        <v>202</v>
      </c>
      <c r="G127" s="189"/>
      <c r="H127" s="189"/>
      <c r="I127" s="192"/>
      <c r="J127" s="193">
        <f>BK127</f>
        <v>0</v>
      </c>
      <c r="K127" s="189"/>
      <c r="L127" s="194"/>
      <c r="M127" s="195"/>
      <c r="N127" s="196"/>
      <c r="O127" s="196"/>
      <c r="P127" s="197">
        <f>P128</f>
        <v>0</v>
      </c>
      <c r="Q127" s="196"/>
      <c r="R127" s="197">
        <f>R128</f>
        <v>0</v>
      </c>
      <c r="S127" s="196"/>
      <c r="T127" s="198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99" t="s">
        <v>134</v>
      </c>
      <c r="AT127" s="200" t="s">
        <v>69</v>
      </c>
      <c r="AU127" s="200" t="s">
        <v>70</v>
      </c>
      <c r="AY127" s="199" t="s">
        <v>123</v>
      </c>
      <c r="BK127" s="201">
        <f>BK128</f>
        <v>0</v>
      </c>
    </row>
    <row r="128" s="12" customFormat="1" ht="22.8" customHeight="1">
      <c r="A128" s="12"/>
      <c r="B128" s="188"/>
      <c r="C128" s="189"/>
      <c r="D128" s="190" t="s">
        <v>69</v>
      </c>
      <c r="E128" s="202" t="s">
        <v>203</v>
      </c>
      <c r="F128" s="202" t="s">
        <v>204</v>
      </c>
      <c r="G128" s="189"/>
      <c r="H128" s="189"/>
      <c r="I128" s="192"/>
      <c r="J128" s="203">
        <f>BK128</f>
        <v>0</v>
      </c>
      <c r="K128" s="189"/>
      <c r="L128" s="194"/>
      <c r="M128" s="195"/>
      <c r="N128" s="196"/>
      <c r="O128" s="196"/>
      <c r="P128" s="197">
        <f>SUM(P129:P130)</f>
        <v>0</v>
      </c>
      <c r="Q128" s="196"/>
      <c r="R128" s="197">
        <f>SUM(R129:R130)</f>
        <v>0</v>
      </c>
      <c r="S128" s="196"/>
      <c r="T128" s="198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99" t="s">
        <v>134</v>
      </c>
      <c r="AT128" s="200" t="s">
        <v>69</v>
      </c>
      <c r="AU128" s="200" t="s">
        <v>78</v>
      </c>
      <c r="AY128" s="199" t="s">
        <v>123</v>
      </c>
      <c r="BK128" s="201">
        <f>SUM(BK129:BK130)</f>
        <v>0</v>
      </c>
    </row>
    <row r="129" s="2" customFormat="1" ht="16.5" customHeight="1">
      <c r="A129" s="38"/>
      <c r="B129" s="39"/>
      <c r="C129" s="204" t="s">
        <v>297</v>
      </c>
      <c r="D129" s="204" t="s">
        <v>125</v>
      </c>
      <c r="E129" s="205" t="s">
        <v>206</v>
      </c>
      <c r="F129" s="206" t="s">
        <v>207</v>
      </c>
      <c r="G129" s="207" t="s">
        <v>208</v>
      </c>
      <c r="H129" s="208">
        <v>1</v>
      </c>
      <c r="I129" s="209"/>
      <c r="J129" s="210">
        <f>ROUND(I129*H129,2)</f>
        <v>0</v>
      </c>
      <c r="K129" s="206" t="s">
        <v>129</v>
      </c>
      <c r="L129" s="44"/>
      <c r="M129" s="211" t="s">
        <v>19</v>
      </c>
      <c r="N129" s="212" t="s">
        <v>41</v>
      </c>
      <c r="O129" s="84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5" t="s">
        <v>209</v>
      </c>
      <c r="AT129" s="215" t="s">
        <v>125</v>
      </c>
      <c r="AU129" s="215" t="s">
        <v>80</v>
      </c>
      <c r="AY129" s="17" t="s">
        <v>123</v>
      </c>
      <c r="BE129" s="216">
        <f>IF(N129="základní",J129,0)</f>
        <v>0</v>
      </c>
      <c r="BF129" s="216">
        <f>IF(N129="snížená",J129,0)</f>
        <v>0</v>
      </c>
      <c r="BG129" s="216">
        <f>IF(N129="zákl. přenesená",J129,0)</f>
        <v>0</v>
      </c>
      <c r="BH129" s="216">
        <f>IF(N129="sníž. přenesená",J129,0)</f>
        <v>0</v>
      </c>
      <c r="BI129" s="216">
        <f>IF(N129="nulová",J129,0)</f>
        <v>0</v>
      </c>
      <c r="BJ129" s="17" t="s">
        <v>78</v>
      </c>
      <c r="BK129" s="216">
        <f>ROUND(I129*H129,2)</f>
        <v>0</v>
      </c>
      <c r="BL129" s="17" t="s">
        <v>209</v>
      </c>
      <c r="BM129" s="215" t="s">
        <v>298</v>
      </c>
    </row>
    <row r="130" s="2" customFormat="1">
      <c r="A130" s="38"/>
      <c r="B130" s="39"/>
      <c r="C130" s="40"/>
      <c r="D130" s="217" t="s">
        <v>132</v>
      </c>
      <c r="E130" s="40"/>
      <c r="F130" s="218" t="s">
        <v>211</v>
      </c>
      <c r="G130" s="40"/>
      <c r="H130" s="40"/>
      <c r="I130" s="219"/>
      <c r="J130" s="40"/>
      <c r="K130" s="40"/>
      <c r="L130" s="44"/>
      <c r="M130" s="233"/>
      <c r="N130" s="234"/>
      <c r="O130" s="235"/>
      <c r="P130" s="235"/>
      <c r="Q130" s="235"/>
      <c r="R130" s="235"/>
      <c r="S130" s="235"/>
      <c r="T130" s="236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132</v>
      </c>
      <c r="AU130" s="17" t="s">
        <v>80</v>
      </c>
    </row>
    <row r="131" s="2" customFormat="1" ht="6.96" customHeight="1">
      <c r="A131" s="38"/>
      <c r="B131" s="59"/>
      <c r="C131" s="60"/>
      <c r="D131" s="60"/>
      <c r="E131" s="60"/>
      <c r="F131" s="60"/>
      <c r="G131" s="60"/>
      <c r="H131" s="60"/>
      <c r="I131" s="60"/>
      <c r="J131" s="60"/>
      <c r="K131" s="60"/>
      <c r="L131" s="44"/>
      <c r="M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</sheetData>
  <sheetProtection sheet="1" autoFilter="0" formatColumns="0" formatRows="0" objects="1" scenarios="1" spinCount="100000" saltValue="L8RdnoU7+jXJ2QtED4qVJGI+2mS5hfcuuJ0PwEGl1+5hancUm2BY8Fc8DNhCGaKOe2mVHIKsE+51SRlbs6qgkg==" hashValue="WMiaf7H/KEo7wViunlGVHuktPmfRM3uXb+/2xXW8J74KMm9AZ1TwVplJQ2zpPemsdR1BpLF7o8wSqNcFkmgweA==" algorithmName="SHA-512" password="CFAF"/>
  <autoFilter ref="C86:K130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6_02/113107322"/>
    <hyperlink ref="F93" r:id="rId2" display="https://podminky.urs.cz/item/CS_URS_2026_02/113154548"/>
    <hyperlink ref="F95" r:id="rId3" display="https://podminky.urs.cz/item/CS_URS_2026_02/181951112"/>
    <hyperlink ref="F98" r:id="rId4" display="https://podminky.urs.cz/item/CS_URS_2026_02/564851011"/>
    <hyperlink ref="F100" r:id="rId5" display="https://podminky.urs.cz/item/CS_URS_2026_02/573111112"/>
    <hyperlink ref="F102" r:id="rId6" display="https://podminky.urs.cz/item/CS_URS_2026_02/573231108"/>
    <hyperlink ref="F104" r:id="rId7" display="https://podminky.urs.cz/item/CS_URS_2026_02/577154111"/>
    <hyperlink ref="F106" r:id="rId8" display="https://podminky.urs.cz/item/CS_URS_2026_02/577155112"/>
    <hyperlink ref="F109" r:id="rId9" display="https://podminky.urs.cz/item/CS_URS_2026_02/919112111"/>
    <hyperlink ref="F111" r:id="rId10" display="https://podminky.urs.cz/item/CS_URS_2026_02/919732211"/>
    <hyperlink ref="F113" r:id="rId11" display="https://podminky.urs.cz/item/CS_URS_2026_02/938908411"/>
    <hyperlink ref="F116" r:id="rId12" display="https://podminky.urs.cz/item/CS_URS_2026_02/997002611"/>
    <hyperlink ref="F118" r:id="rId13" display="https://podminky.urs.cz/item/CS_URS_2026_02/997221551"/>
    <hyperlink ref="F120" r:id="rId14" display="https://podminky.urs.cz/item/CS_URS_2026_02/997221559"/>
    <hyperlink ref="F123" r:id="rId15" display="https://podminky.urs.cz/item/CS_URS_2026_02/997221873"/>
    <hyperlink ref="F126" r:id="rId16" display="https://podminky.urs.cz/item/CS_URS_2026_02/998225111"/>
    <hyperlink ref="F130" r:id="rId17" display="https://podminky.urs.cz/item/CS_URS_2026_02/0343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80</v>
      </c>
    </row>
    <row r="4" s="1" customFormat="1" ht="24.96" customHeight="1">
      <c r="B4" s="20"/>
      <c r="D4" s="130" t="s">
        <v>93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Opravy MK v obci Hrádek 2026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299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16. 8. 2026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32</v>
      </c>
      <c r="E20" s="38"/>
      <c r="F20" s="38"/>
      <c r="G20" s="38"/>
      <c r="H20" s="38"/>
      <c r="I20" s="132" t="s">
        <v>26</v>
      </c>
      <c r="J20" s="136" t="str">
        <f>IF('Rekapitulace stavby'!AN16="","",'Rekapitulace stavby'!AN16)</f>
        <v/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tr">
        <f>IF('Rekapitulace stavby'!E17="","",'Rekapitulace stavby'!E17)</f>
        <v xml:space="preserve"> </v>
      </c>
      <c r="F21" s="38"/>
      <c r="G21" s="38"/>
      <c r="H21" s="38"/>
      <c r="I21" s="132" t="s">
        <v>28</v>
      </c>
      <c r="J21" s="136" t="str">
        <f>IF('Rekapitulace stavby'!AN17="","",'Rekapitulace stavby'!AN17)</f>
        <v/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33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34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36</v>
      </c>
      <c r="E30" s="38"/>
      <c r="F30" s="38"/>
      <c r="G30" s="38"/>
      <c r="H30" s="38"/>
      <c r="I30" s="38"/>
      <c r="J30" s="144">
        <f>ROUND(J86,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38</v>
      </c>
      <c r="G32" s="38"/>
      <c r="H32" s="38"/>
      <c r="I32" s="145" t="s">
        <v>37</v>
      </c>
      <c r="J32" s="145" t="s">
        <v>39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40</v>
      </c>
      <c r="E33" s="132" t="s">
        <v>41</v>
      </c>
      <c r="F33" s="147">
        <f>ROUND((SUM(BE86:BE111)),  2)</f>
        <v>0</v>
      </c>
      <c r="G33" s="38"/>
      <c r="H33" s="38"/>
      <c r="I33" s="148">
        <v>0.20999999999999999</v>
      </c>
      <c r="J33" s="147">
        <f>ROUND(((SUM(BE86:BE111))*I33),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42</v>
      </c>
      <c r="F34" s="147">
        <f>ROUND((SUM(BF86:BF111)),  2)</f>
        <v>0</v>
      </c>
      <c r="G34" s="38"/>
      <c r="H34" s="38"/>
      <c r="I34" s="148">
        <v>0.12</v>
      </c>
      <c r="J34" s="147">
        <f>ROUND(((SUM(BF86:BF111))*I34),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43</v>
      </c>
      <c r="F35" s="147">
        <f>ROUND((SUM(BG86:BG111)),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44</v>
      </c>
      <c r="F36" s="147">
        <f>ROUND((SUM(BH86:BH111)),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45</v>
      </c>
      <c r="F37" s="147">
        <f>ROUND((SUM(BI86:BI111)),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46</v>
      </c>
      <c r="E39" s="151"/>
      <c r="F39" s="151"/>
      <c r="G39" s="152" t="s">
        <v>47</v>
      </c>
      <c r="H39" s="153" t="s">
        <v>48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96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Opravy MK v obci Hrádek 2026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05 - MK na křivou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 xml:space="preserve"> </v>
      </c>
      <c r="G52" s="40"/>
      <c r="H52" s="40"/>
      <c r="I52" s="32" t="s">
        <v>23</v>
      </c>
      <c r="J52" s="72" t="str">
        <f>IF(J12="","",J12)</f>
        <v>16. 8. 2026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Hrádek</v>
      </c>
      <c r="G54" s="40"/>
      <c r="H54" s="40"/>
      <c r="I54" s="32" t="s">
        <v>32</v>
      </c>
      <c r="J54" s="36" t="str">
        <f>E21</f>
        <v xml:space="preserve"> 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97</v>
      </c>
      <c r="D57" s="162"/>
      <c r="E57" s="162"/>
      <c r="F57" s="162"/>
      <c r="G57" s="162"/>
      <c r="H57" s="162"/>
      <c r="I57" s="162"/>
      <c r="J57" s="163" t="s">
        <v>98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68</v>
      </c>
      <c r="D59" s="40"/>
      <c r="E59" s="40"/>
      <c r="F59" s="40"/>
      <c r="G59" s="40"/>
      <c r="H59" s="40"/>
      <c r="I59" s="40"/>
      <c r="J59" s="102">
        <f>J86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99</v>
      </c>
    </row>
    <row r="60" s="9" customFormat="1" ht="24.96" customHeight="1">
      <c r="A60" s="9"/>
      <c r="B60" s="165"/>
      <c r="C60" s="166"/>
      <c r="D60" s="167" t="s">
        <v>100</v>
      </c>
      <c r="E60" s="168"/>
      <c r="F60" s="168"/>
      <c r="G60" s="168"/>
      <c r="H60" s="168"/>
      <c r="I60" s="168"/>
      <c r="J60" s="169">
        <f>J87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101</v>
      </c>
      <c r="E61" s="174"/>
      <c r="F61" s="174"/>
      <c r="G61" s="174"/>
      <c r="H61" s="174"/>
      <c r="I61" s="174"/>
      <c r="J61" s="175">
        <f>J88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102</v>
      </c>
      <c r="E62" s="174"/>
      <c r="F62" s="174"/>
      <c r="G62" s="174"/>
      <c r="H62" s="174"/>
      <c r="I62" s="174"/>
      <c r="J62" s="175">
        <f>J92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104</v>
      </c>
      <c r="E63" s="174"/>
      <c r="F63" s="174"/>
      <c r="G63" s="174"/>
      <c r="H63" s="174"/>
      <c r="I63" s="174"/>
      <c r="J63" s="175">
        <f>J95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105</v>
      </c>
      <c r="E64" s="174"/>
      <c r="F64" s="174"/>
      <c r="G64" s="174"/>
      <c r="H64" s="174"/>
      <c r="I64" s="174"/>
      <c r="J64" s="175">
        <f>J105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5"/>
      <c r="C65" s="166"/>
      <c r="D65" s="167" t="s">
        <v>106</v>
      </c>
      <c r="E65" s="168"/>
      <c r="F65" s="168"/>
      <c r="G65" s="168"/>
      <c r="H65" s="168"/>
      <c r="I65" s="168"/>
      <c r="J65" s="169">
        <f>J108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1"/>
      <c r="C66" s="172"/>
      <c r="D66" s="173" t="s">
        <v>107</v>
      </c>
      <c r="E66" s="174"/>
      <c r="F66" s="174"/>
      <c r="G66" s="174"/>
      <c r="H66" s="174"/>
      <c r="I66" s="174"/>
      <c r="J66" s="175">
        <f>J109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8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134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="2" customFormat="1" ht="6.96" customHeight="1">
      <c r="A68" s="38"/>
      <c r="B68" s="59"/>
      <c r="C68" s="60"/>
      <c r="D68" s="60"/>
      <c r="E68" s="60"/>
      <c r="F68" s="60"/>
      <c r="G68" s="60"/>
      <c r="H68" s="60"/>
      <c r="I68" s="60"/>
      <c r="J68" s="60"/>
      <c r="K68" s="6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72" s="2" customFormat="1" ht="6.96" customHeight="1">
      <c r="A72" s="38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24.96" customHeight="1">
      <c r="A73" s="38"/>
      <c r="B73" s="39"/>
      <c r="C73" s="23" t="s">
        <v>108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2" t="s">
        <v>16</v>
      </c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6.5" customHeight="1">
      <c r="A76" s="38"/>
      <c r="B76" s="39"/>
      <c r="C76" s="40"/>
      <c r="D76" s="40"/>
      <c r="E76" s="160" t="str">
        <f>E7</f>
        <v>Opravy MK v obci Hrádek 2026</v>
      </c>
      <c r="F76" s="32"/>
      <c r="G76" s="32"/>
      <c r="H76" s="32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94</v>
      </c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E9</f>
        <v>SO 05 - MK na křivou</v>
      </c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F12</f>
        <v xml:space="preserve"> </v>
      </c>
      <c r="G80" s="40"/>
      <c r="H80" s="40"/>
      <c r="I80" s="32" t="s">
        <v>23</v>
      </c>
      <c r="J80" s="72" t="str">
        <f>IF(J12="","",J12)</f>
        <v>16. 8. 2026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E15</f>
        <v>obec Hrádek</v>
      </c>
      <c r="G82" s="40"/>
      <c r="H82" s="40"/>
      <c r="I82" s="32" t="s">
        <v>32</v>
      </c>
      <c r="J82" s="36" t="str">
        <f>E21</f>
        <v xml:space="preserve"> </v>
      </c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29</v>
      </c>
      <c r="D83" s="40"/>
      <c r="E83" s="40"/>
      <c r="F83" s="27" t="str">
        <f>IF(E18="","",E18)</f>
        <v>Vyplň údaj</v>
      </c>
      <c r="G83" s="40"/>
      <c r="H83" s="40"/>
      <c r="I83" s="32" t="s">
        <v>33</v>
      </c>
      <c r="J83" s="36" t="str">
        <f>E24</f>
        <v xml:space="preserve"> 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1" customFormat="1" ht="29.28" customHeight="1">
      <c r="A85" s="177"/>
      <c r="B85" s="178"/>
      <c r="C85" s="179" t="s">
        <v>109</v>
      </c>
      <c r="D85" s="180" t="s">
        <v>55</v>
      </c>
      <c r="E85" s="180" t="s">
        <v>51</v>
      </c>
      <c r="F85" s="180" t="s">
        <v>52</v>
      </c>
      <c r="G85" s="180" t="s">
        <v>110</v>
      </c>
      <c r="H85" s="180" t="s">
        <v>111</v>
      </c>
      <c r="I85" s="180" t="s">
        <v>112</v>
      </c>
      <c r="J85" s="180" t="s">
        <v>98</v>
      </c>
      <c r="K85" s="181" t="s">
        <v>113</v>
      </c>
      <c r="L85" s="182"/>
      <c r="M85" s="92" t="s">
        <v>19</v>
      </c>
      <c r="N85" s="93" t="s">
        <v>40</v>
      </c>
      <c r="O85" s="93" t="s">
        <v>114</v>
      </c>
      <c r="P85" s="93" t="s">
        <v>115</v>
      </c>
      <c r="Q85" s="93" t="s">
        <v>116</v>
      </c>
      <c r="R85" s="93" t="s">
        <v>117</v>
      </c>
      <c r="S85" s="93" t="s">
        <v>118</v>
      </c>
      <c r="T85" s="94" t="s">
        <v>119</v>
      </c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</row>
    <row r="86" s="2" customFormat="1" ht="22.8" customHeight="1">
      <c r="A86" s="38"/>
      <c r="B86" s="39"/>
      <c r="C86" s="99" t="s">
        <v>120</v>
      </c>
      <c r="D86" s="40"/>
      <c r="E86" s="40"/>
      <c r="F86" s="40"/>
      <c r="G86" s="40"/>
      <c r="H86" s="40"/>
      <c r="I86" s="40"/>
      <c r="J86" s="183">
        <f>BK86</f>
        <v>0</v>
      </c>
      <c r="K86" s="40"/>
      <c r="L86" s="44"/>
      <c r="M86" s="95"/>
      <c r="N86" s="184"/>
      <c r="O86" s="96"/>
      <c r="P86" s="185">
        <f>P87+P108</f>
        <v>0</v>
      </c>
      <c r="Q86" s="96"/>
      <c r="R86" s="185">
        <f>R87+R108</f>
        <v>0</v>
      </c>
      <c r="S86" s="96"/>
      <c r="T86" s="186">
        <f>T87+T108</f>
        <v>121.8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69</v>
      </c>
      <c r="AU86" s="17" t="s">
        <v>99</v>
      </c>
      <c r="BK86" s="187">
        <f>BK87+BK108</f>
        <v>0</v>
      </c>
    </row>
    <row r="87" s="12" customFormat="1" ht="25.92" customHeight="1">
      <c r="A87" s="12"/>
      <c r="B87" s="188"/>
      <c r="C87" s="189"/>
      <c r="D87" s="190" t="s">
        <v>69</v>
      </c>
      <c r="E87" s="191" t="s">
        <v>121</v>
      </c>
      <c r="F87" s="191" t="s">
        <v>122</v>
      </c>
      <c r="G87" s="189"/>
      <c r="H87" s="189"/>
      <c r="I87" s="192"/>
      <c r="J87" s="193">
        <f>BK87</f>
        <v>0</v>
      </c>
      <c r="K87" s="189"/>
      <c r="L87" s="194"/>
      <c r="M87" s="195"/>
      <c r="N87" s="196"/>
      <c r="O87" s="196"/>
      <c r="P87" s="197">
        <f>P88+P92+P95+P105</f>
        <v>0</v>
      </c>
      <c r="Q87" s="196"/>
      <c r="R87" s="197">
        <f>R88+R92+R95+R105</f>
        <v>0</v>
      </c>
      <c r="S87" s="196"/>
      <c r="T87" s="198">
        <f>T88+T92+T95+T105</f>
        <v>121.8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99" t="s">
        <v>78</v>
      </c>
      <c r="AT87" s="200" t="s">
        <v>69</v>
      </c>
      <c r="AU87" s="200" t="s">
        <v>70</v>
      </c>
      <c r="AY87" s="199" t="s">
        <v>123</v>
      </c>
      <c r="BK87" s="201">
        <f>BK88+BK92+BK95+BK105</f>
        <v>0</v>
      </c>
    </row>
    <row r="88" s="12" customFormat="1" ht="22.8" customHeight="1">
      <c r="A88" s="12"/>
      <c r="B88" s="188"/>
      <c r="C88" s="189"/>
      <c r="D88" s="190" t="s">
        <v>69</v>
      </c>
      <c r="E88" s="202" t="s">
        <v>78</v>
      </c>
      <c r="F88" s="202" t="s">
        <v>124</v>
      </c>
      <c r="G88" s="189"/>
      <c r="H88" s="189"/>
      <c r="I88" s="192"/>
      <c r="J88" s="203">
        <f>BK88</f>
        <v>0</v>
      </c>
      <c r="K88" s="189"/>
      <c r="L88" s="194"/>
      <c r="M88" s="195"/>
      <c r="N88" s="196"/>
      <c r="O88" s="196"/>
      <c r="P88" s="197">
        <f>SUM(P89:P91)</f>
        <v>0</v>
      </c>
      <c r="Q88" s="196"/>
      <c r="R88" s="197">
        <f>SUM(R89:R91)</f>
        <v>0</v>
      </c>
      <c r="S88" s="196"/>
      <c r="T88" s="198">
        <f>SUM(T89:T91)</f>
        <v>121.8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9" t="s">
        <v>78</v>
      </c>
      <c r="AT88" s="200" t="s">
        <v>69</v>
      </c>
      <c r="AU88" s="200" t="s">
        <v>78</v>
      </c>
      <c r="AY88" s="199" t="s">
        <v>123</v>
      </c>
      <c r="BK88" s="201">
        <f>SUM(BK89:BK91)</f>
        <v>0</v>
      </c>
    </row>
    <row r="89" s="2" customFormat="1" ht="37.8" customHeight="1">
      <c r="A89" s="38"/>
      <c r="B89" s="39"/>
      <c r="C89" s="204" t="s">
        <v>78</v>
      </c>
      <c r="D89" s="204" t="s">
        <v>125</v>
      </c>
      <c r="E89" s="205" t="s">
        <v>213</v>
      </c>
      <c r="F89" s="206" t="s">
        <v>214</v>
      </c>
      <c r="G89" s="207" t="s">
        <v>128</v>
      </c>
      <c r="H89" s="208">
        <v>420</v>
      </c>
      <c r="I89" s="209"/>
      <c r="J89" s="210">
        <f>ROUND(I89*H89,2)</f>
        <v>0</v>
      </c>
      <c r="K89" s="206" t="s">
        <v>129</v>
      </c>
      <c r="L89" s="44"/>
      <c r="M89" s="211" t="s">
        <v>19</v>
      </c>
      <c r="N89" s="212" t="s">
        <v>41</v>
      </c>
      <c r="O89" s="84"/>
      <c r="P89" s="213">
        <f>O89*H89</f>
        <v>0</v>
      </c>
      <c r="Q89" s="213">
        <v>0</v>
      </c>
      <c r="R89" s="213">
        <f>Q89*H89</f>
        <v>0</v>
      </c>
      <c r="S89" s="213">
        <v>0.28999999999999998</v>
      </c>
      <c r="T89" s="214">
        <f>S89*H89</f>
        <v>121.8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5" t="s">
        <v>130</v>
      </c>
      <c r="AT89" s="215" t="s">
        <v>125</v>
      </c>
      <c r="AU89" s="215" t="s">
        <v>80</v>
      </c>
      <c r="AY89" s="17" t="s">
        <v>123</v>
      </c>
      <c r="BE89" s="216">
        <f>IF(N89="základní",J89,0)</f>
        <v>0</v>
      </c>
      <c r="BF89" s="216">
        <f>IF(N89="snížená",J89,0)</f>
        <v>0</v>
      </c>
      <c r="BG89" s="216">
        <f>IF(N89="zákl. přenesená",J89,0)</f>
        <v>0</v>
      </c>
      <c r="BH89" s="216">
        <f>IF(N89="sníž. přenesená",J89,0)</f>
        <v>0</v>
      </c>
      <c r="BI89" s="216">
        <f>IF(N89="nulová",J89,0)</f>
        <v>0</v>
      </c>
      <c r="BJ89" s="17" t="s">
        <v>78</v>
      </c>
      <c r="BK89" s="216">
        <f>ROUND(I89*H89,2)</f>
        <v>0</v>
      </c>
      <c r="BL89" s="17" t="s">
        <v>130</v>
      </c>
      <c r="BM89" s="215" t="s">
        <v>300</v>
      </c>
    </row>
    <row r="90" s="2" customFormat="1">
      <c r="A90" s="38"/>
      <c r="B90" s="39"/>
      <c r="C90" s="40"/>
      <c r="D90" s="217" t="s">
        <v>132</v>
      </c>
      <c r="E90" s="40"/>
      <c r="F90" s="218" t="s">
        <v>216</v>
      </c>
      <c r="G90" s="40"/>
      <c r="H90" s="40"/>
      <c r="I90" s="219"/>
      <c r="J90" s="40"/>
      <c r="K90" s="40"/>
      <c r="L90" s="44"/>
      <c r="M90" s="220"/>
      <c r="N90" s="221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132</v>
      </c>
      <c r="AU90" s="17" t="s">
        <v>80</v>
      </c>
    </row>
    <row r="91" s="2" customFormat="1" ht="21.75" customHeight="1">
      <c r="A91" s="38"/>
      <c r="B91" s="39"/>
      <c r="C91" s="204" t="s">
        <v>80</v>
      </c>
      <c r="D91" s="204" t="s">
        <v>125</v>
      </c>
      <c r="E91" s="205" t="s">
        <v>301</v>
      </c>
      <c r="F91" s="206" t="s">
        <v>302</v>
      </c>
      <c r="G91" s="207" t="s">
        <v>128</v>
      </c>
      <c r="H91" s="208">
        <v>1048</v>
      </c>
      <c r="I91" s="209"/>
      <c r="J91" s="210">
        <f>ROUND(I91*H91,2)</f>
        <v>0</v>
      </c>
      <c r="K91" s="206" t="s">
        <v>19</v>
      </c>
      <c r="L91" s="44"/>
      <c r="M91" s="211" t="s">
        <v>19</v>
      </c>
      <c r="N91" s="212" t="s">
        <v>41</v>
      </c>
      <c r="O91" s="84"/>
      <c r="P91" s="213">
        <f>O91*H91</f>
        <v>0</v>
      </c>
      <c r="Q91" s="213">
        <v>0</v>
      </c>
      <c r="R91" s="213">
        <f>Q91*H91</f>
        <v>0</v>
      </c>
      <c r="S91" s="213">
        <v>0</v>
      </c>
      <c r="T91" s="214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5" t="s">
        <v>130</v>
      </c>
      <c r="AT91" s="215" t="s">
        <v>125</v>
      </c>
      <c r="AU91" s="215" t="s">
        <v>80</v>
      </c>
      <c r="AY91" s="17" t="s">
        <v>123</v>
      </c>
      <c r="BE91" s="216">
        <f>IF(N91="základní",J91,0)</f>
        <v>0</v>
      </c>
      <c r="BF91" s="216">
        <f>IF(N91="snížená",J91,0)</f>
        <v>0</v>
      </c>
      <c r="BG91" s="216">
        <f>IF(N91="zákl. přenesená",J91,0)</f>
        <v>0</v>
      </c>
      <c r="BH91" s="216">
        <f>IF(N91="sníž. přenesená",J91,0)</f>
        <v>0</v>
      </c>
      <c r="BI91" s="216">
        <f>IF(N91="nulová",J91,0)</f>
        <v>0</v>
      </c>
      <c r="BJ91" s="17" t="s">
        <v>78</v>
      </c>
      <c r="BK91" s="216">
        <f>ROUND(I91*H91,2)</f>
        <v>0</v>
      </c>
      <c r="BL91" s="17" t="s">
        <v>130</v>
      </c>
      <c r="BM91" s="215" t="s">
        <v>303</v>
      </c>
    </row>
    <row r="92" s="12" customFormat="1" ht="22.8" customHeight="1">
      <c r="A92" s="12"/>
      <c r="B92" s="188"/>
      <c r="C92" s="189"/>
      <c r="D92" s="190" t="s">
        <v>69</v>
      </c>
      <c r="E92" s="202" t="s">
        <v>134</v>
      </c>
      <c r="F92" s="202" t="s">
        <v>135</v>
      </c>
      <c r="G92" s="189"/>
      <c r="H92" s="189"/>
      <c r="I92" s="192"/>
      <c r="J92" s="203">
        <f>BK92</f>
        <v>0</v>
      </c>
      <c r="K92" s="189"/>
      <c r="L92" s="194"/>
      <c r="M92" s="195"/>
      <c r="N92" s="196"/>
      <c r="O92" s="196"/>
      <c r="P92" s="197">
        <f>SUM(P93:P94)</f>
        <v>0</v>
      </c>
      <c r="Q92" s="196"/>
      <c r="R92" s="197">
        <f>SUM(R93:R94)</f>
        <v>0</v>
      </c>
      <c r="S92" s="196"/>
      <c r="T92" s="198">
        <f>SUM(T93:T94)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9" t="s">
        <v>78</v>
      </c>
      <c r="AT92" s="200" t="s">
        <v>69</v>
      </c>
      <c r="AU92" s="200" t="s">
        <v>78</v>
      </c>
      <c r="AY92" s="199" t="s">
        <v>123</v>
      </c>
      <c r="BK92" s="201">
        <f>SUM(BK93:BK94)</f>
        <v>0</v>
      </c>
    </row>
    <row r="93" s="2" customFormat="1" ht="21.75" customHeight="1">
      <c r="A93" s="38"/>
      <c r="B93" s="39"/>
      <c r="C93" s="204" t="s">
        <v>140</v>
      </c>
      <c r="D93" s="204" t="s">
        <v>125</v>
      </c>
      <c r="E93" s="205" t="s">
        <v>272</v>
      </c>
      <c r="F93" s="206" t="s">
        <v>273</v>
      </c>
      <c r="G93" s="207" t="s">
        <v>128</v>
      </c>
      <c r="H93" s="208">
        <v>420</v>
      </c>
      <c r="I93" s="209"/>
      <c r="J93" s="210">
        <f>ROUND(I93*H93,2)</f>
        <v>0</v>
      </c>
      <c r="K93" s="206" t="s">
        <v>129</v>
      </c>
      <c r="L93" s="44"/>
      <c r="M93" s="211" t="s">
        <v>19</v>
      </c>
      <c r="N93" s="212" t="s">
        <v>41</v>
      </c>
      <c r="O93" s="84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5" t="s">
        <v>130</v>
      </c>
      <c r="AT93" s="215" t="s">
        <v>125</v>
      </c>
      <c r="AU93" s="215" t="s">
        <v>80</v>
      </c>
      <c r="AY93" s="17" t="s">
        <v>123</v>
      </c>
      <c r="BE93" s="216">
        <f>IF(N93="základní",J93,0)</f>
        <v>0</v>
      </c>
      <c r="BF93" s="216">
        <f>IF(N93="snížená",J93,0)</f>
        <v>0</v>
      </c>
      <c r="BG93" s="216">
        <f>IF(N93="zákl. přenesená",J93,0)</f>
        <v>0</v>
      </c>
      <c r="BH93" s="216">
        <f>IF(N93="sníž. přenesená",J93,0)</f>
        <v>0</v>
      </c>
      <c r="BI93" s="216">
        <f>IF(N93="nulová",J93,0)</f>
        <v>0</v>
      </c>
      <c r="BJ93" s="17" t="s">
        <v>78</v>
      </c>
      <c r="BK93" s="216">
        <f>ROUND(I93*H93,2)</f>
        <v>0</v>
      </c>
      <c r="BL93" s="17" t="s">
        <v>130</v>
      </c>
      <c r="BM93" s="215" t="s">
        <v>304</v>
      </c>
    </row>
    <row r="94" s="2" customFormat="1">
      <c r="A94" s="38"/>
      <c r="B94" s="39"/>
      <c r="C94" s="40"/>
      <c r="D94" s="217" t="s">
        <v>132</v>
      </c>
      <c r="E94" s="40"/>
      <c r="F94" s="218" t="s">
        <v>275</v>
      </c>
      <c r="G94" s="40"/>
      <c r="H94" s="40"/>
      <c r="I94" s="219"/>
      <c r="J94" s="40"/>
      <c r="K94" s="40"/>
      <c r="L94" s="44"/>
      <c r="M94" s="220"/>
      <c r="N94" s="221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132</v>
      </c>
      <c r="AU94" s="17" t="s">
        <v>80</v>
      </c>
    </row>
    <row r="95" s="12" customFormat="1" ht="22.8" customHeight="1">
      <c r="A95" s="12"/>
      <c r="B95" s="188"/>
      <c r="C95" s="189"/>
      <c r="D95" s="190" t="s">
        <v>69</v>
      </c>
      <c r="E95" s="202" t="s">
        <v>171</v>
      </c>
      <c r="F95" s="202" t="s">
        <v>172</v>
      </c>
      <c r="G95" s="189"/>
      <c r="H95" s="189"/>
      <c r="I95" s="192"/>
      <c r="J95" s="203">
        <f>BK95</f>
        <v>0</v>
      </c>
      <c r="K95" s="189"/>
      <c r="L95" s="194"/>
      <c r="M95" s="195"/>
      <c r="N95" s="196"/>
      <c r="O95" s="196"/>
      <c r="P95" s="197">
        <f>SUM(P96:P104)</f>
        <v>0</v>
      </c>
      <c r="Q95" s="196"/>
      <c r="R95" s="197">
        <f>SUM(R96:R104)</f>
        <v>0</v>
      </c>
      <c r="S95" s="196"/>
      <c r="T95" s="198">
        <f>SUM(T96:T104)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99" t="s">
        <v>78</v>
      </c>
      <c r="AT95" s="200" t="s">
        <v>69</v>
      </c>
      <c r="AU95" s="200" t="s">
        <v>78</v>
      </c>
      <c r="AY95" s="199" t="s">
        <v>123</v>
      </c>
      <c r="BK95" s="201">
        <f>SUM(BK96:BK104)</f>
        <v>0</v>
      </c>
    </row>
    <row r="96" s="2" customFormat="1" ht="16.5" customHeight="1">
      <c r="A96" s="38"/>
      <c r="B96" s="39"/>
      <c r="C96" s="204" t="s">
        <v>130</v>
      </c>
      <c r="D96" s="204" t="s">
        <v>125</v>
      </c>
      <c r="E96" s="205" t="s">
        <v>173</v>
      </c>
      <c r="F96" s="206" t="s">
        <v>174</v>
      </c>
      <c r="G96" s="207" t="s">
        <v>175</v>
      </c>
      <c r="H96" s="208">
        <v>121.8</v>
      </c>
      <c r="I96" s="209"/>
      <c r="J96" s="210">
        <f>ROUND(I96*H96,2)</f>
        <v>0</v>
      </c>
      <c r="K96" s="206" t="s">
        <v>129</v>
      </c>
      <c r="L96" s="44"/>
      <c r="M96" s="211" t="s">
        <v>19</v>
      </c>
      <c r="N96" s="212" t="s">
        <v>41</v>
      </c>
      <c r="O96" s="84"/>
      <c r="P96" s="213">
        <f>O96*H96</f>
        <v>0</v>
      </c>
      <c r="Q96" s="213">
        <v>0</v>
      </c>
      <c r="R96" s="213">
        <f>Q96*H96</f>
        <v>0</v>
      </c>
      <c r="S96" s="213">
        <v>0</v>
      </c>
      <c r="T96" s="214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5" t="s">
        <v>130</v>
      </c>
      <c r="AT96" s="215" t="s">
        <v>125</v>
      </c>
      <c r="AU96" s="215" t="s">
        <v>80</v>
      </c>
      <c r="AY96" s="17" t="s">
        <v>123</v>
      </c>
      <c r="BE96" s="216">
        <f>IF(N96="základní",J96,0)</f>
        <v>0</v>
      </c>
      <c r="BF96" s="216">
        <f>IF(N96="snížená",J96,0)</f>
        <v>0</v>
      </c>
      <c r="BG96" s="216">
        <f>IF(N96="zákl. přenesená",J96,0)</f>
        <v>0</v>
      </c>
      <c r="BH96" s="216">
        <f>IF(N96="sníž. přenesená",J96,0)</f>
        <v>0</v>
      </c>
      <c r="BI96" s="216">
        <f>IF(N96="nulová",J96,0)</f>
        <v>0</v>
      </c>
      <c r="BJ96" s="17" t="s">
        <v>78</v>
      </c>
      <c r="BK96" s="216">
        <f>ROUND(I96*H96,2)</f>
        <v>0</v>
      </c>
      <c r="BL96" s="17" t="s">
        <v>130</v>
      </c>
      <c r="BM96" s="215" t="s">
        <v>305</v>
      </c>
    </row>
    <row r="97" s="2" customFormat="1">
      <c r="A97" s="38"/>
      <c r="B97" s="39"/>
      <c r="C97" s="40"/>
      <c r="D97" s="217" t="s">
        <v>132</v>
      </c>
      <c r="E97" s="40"/>
      <c r="F97" s="218" t="s">
        <v>177</v>
      </c>
      <c r="G97" s="40"/>
      <c r="H97" s="40"/>
      <c r="I97" s="219"/>
      <c r="J97" s="40"/>
      <c r="K97" s="40"/>
      <c r="L97" s="44"/>
      <c r="M97" s="220"/>
      <c r="N97" s="221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132</v>
      </c>
      <c r="AU97" s="17" t="s">
        <v>80</v>
      </c>
    </row>
    <row r="98" s="2" customFormat="1" ht="24.15" customHeight="1">
      <c r="A98" s="38"/>
      <c r="B98" s="39"/>
      <c r="C98" s="204" t="s">
        <v>134</v>
      </c>
      <c r="D98" s="204" t="s">
        <v>125</v>
      </c>
      <c r="E98" s="205" t="s">
        <v>179</v>
      </c>
      <c r="F98" s="206" t="s">
        <v>180</v>
      </c>
      <c r="G98" s="207" t="s">
        <v>175</v>
      </c>
      <c r="H98" s="208">
        <v>121.8</v>
      </c>
      <c r="I98" s="209"/>
      <c r="J98" s="210">
        <f>ROUND(I98*H98,2)</f>
        <v>0</v>
      </c>
      <c r="K98" s="206" t="s">
        <v>129</v>
      </c>
      <c r="L98" s="44"/>
      <c r="M98" s="211" t="s">
        <v>19</v>
      </c>
      <c r="N98" s="212" t="s">
        <v>41</v>
      </c>
      <c r="O98" s="84"/>
      <c r="P98" s="213">
        <f>O98*H98</f>
        <v>0</v>
      </c>
      <c r="Q98" s="213">
        <v>0</v>
      </c>
      <c r="R98" s="213">
        <f>Q98*H98</f>
        <v>0</v>
      </c>
      <c r="S98" s="213">
        <v>0</v>
      </c>
      <c r="T98" s="214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5" t="s">
        <v>130</v>
      </c>
      <c r="AT98" s="215" t="s">
        <v>125</v>
      </c>
      <c r="AU98" s="215" t="s">
        <v>80</v>
      </c>
      <c r="AY98" s="17" t="s">
        <v>123</v>
      </c>
      <c r="BE98" s="216">
        <f>IF(N98="základní",J98,0)</f>
        <v>0</v>
      </c>
      <c r="BF98" s="216">
        <f>IF(N98="snížená",J98,0)</f>
        <v>0</v>
      </c>
      <c r="BG98" s="216">
        <f>IF(N98="zákl. přenesená",J98,0)</f>
        <v>0</v>
      </c>
      <c r="BH98" s="216">
        <f>IF(N98="sníž. přenesená",J98,0)</f>
        <v>0</v>
      </c>
      <c r="BI98" s="216">
        <f>IF(N98="nulová",J98,0)</f>
        <v>0</v>
      </c>
      <c r="BJ98" s="17" t="s">
        <v>78</v>
      </c>
      <c r="BK98" s="216">
        <f>ROUND(I98*H98,2)</f>
        <v>0</v>
      </c>
      <c r="BL98" s="17" t="s">
        <v>130</v>
      </c>
      <c r="BM98" s="215" t="s">
        <v>306</v>
      </c>
    </row>
    <row r="99" s="2" customFormat="1">
      <c r="A99" s="38"/>
      <c r="B99" s="39"/>
      <c r="C99" s="40"/>
      <c r="D99" s="217" t="s">
        <v>132</v>
      </c>
      <c r="E99" s="40"/>
      <c r="F99" s="218" t="s">
        <v>182</v>
      </c>
      <c r="G99" s="40"/>
      <c r="H99" s="40"/>
      <c r="I99" s="219"/>
      <c r="J99" s="40"/>
      <c r="K99" s="40"/>
      <c r="L99" s="44"/>
      <c r="M99" s="220"/>
      <c r="N99" s="221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132</v>
      </c>
      <c r="AU99" s="17" t="s">
        <v>80</v>
      </c>
    </row>
    <row r="100" s="2" customFormat="1" ht="24.15" customHeight="1">
      <c r="A100" s="38"/>
      <c r="B100" s="39"/>
      <c r="C100" s="204" t="s">
        <v>155</v>
      </c>
      <c r="D100" s="204" t="s">
        <v>125</v>
      </c>
      <c r="E100" s="205" t="s">
        <v>184</v>
      </c>
      <c r="F100" s="206" t="s">
        <v>185</v>
      </c>
      <c r="G100" s="207" t="s">
        <v>175</v>
      </c>
      <c r="H100" s="208">
        <v>3532.1999999999998</v>
      </c>
      <c r="I100" s="209"/>
      <c r="J100" s="210">
        <f>ROUND(I100*H100,2)</f>
        <v>0</v>
      </c>
      <c r="K100" s="206" t="s">
        <v>129</v>
      </c>
      <c r="L100" s="44"/>
      <c r="M100" s="211" t="s">
        <v>19</v>
      </c>
      <c r="N100" s="212" t="s">
        <v>41</v>
      </c>
      <c r="O100" s="84"/>
      <c r="P100" s="213">
        <f>O100*H100</f>
        <v>0</v>
      </c>
      <c r="Q100" s="213">
        <v>0</v>
      </c>
      <c r="R100" s="213">
        <f>Q100*H100</f>
        <v>0</v>
      </c>
      <c r="S100" s="213">
        <v>0</v>
      </c>
      <c r="T100" s="214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5" t="s">
        <v>130</v>
      </c>
      <c r="AT100" s="215" t="s">
        <v>125</v>
      </c>
      <c r="AU100" s="215" t="s">
        <v>80</v>
      </c>
      <c r="AY100" s="17" t="s">
        <v>123</v>
      </c>
      <c r="BE100" s="216">
        <f>IF(N100="základní",J100,0)</f>
        <v>0</v>
      </c>
      <c r="BF100" s="216">
        <f>IF(N100="snížená",J100,0)</f>
        <v>0</v>
      </c>
      <c r="BG100" s="216">
        <f>IF(N100="zákl. přenesená",J100,0)</f>
        <v>0</v>
      </c>
      <c r="BH100" s="216">
        <f>IF(N100="sníž. přenesená",J100,0)</f>
        <v>0</v>
      </c>
      <c r="BI100" s="216">
        <f>IF(N100="nulová",J100,0)</f>
        <v>0</v>
      </c>
      <c r="BJ100" s="17" t="s">
        <v>78</v>
      </c>
      <c r="BK100" s="216">
        <f>ROUND(I100*H100,2)</f>
        <v>0</v>
      </c>
      <c r="BL100" s="17" t="s">
        <v>130</v>
      </c>
      <c r="BM100" s="215" t="s">
        <v>307</v>
      </c>
    </row>
    <row r="101" s="2" customFormat="1">
      <c r="A101" s="38"/>
      <c r="B101" s="39"/>
      <c r="C101" s="40"/>
      <c r="D101" s="217" t="s">
        <v>132</v>
      </c>
      <c r="E101" s="40"/>
      <c r="F101" s="218" t="s">
        <v>187</v>
      </c>
      <c r="G101" s="40"/>
      <c r="H101" s="40"/>
      <c r="I101" s="219"/>
      <c r="J101" s="40"/>
      <c r="K101" s="40"/>
      <c r="L101" s="44"/>
      <c r="M101" s="220"/>
      <c r="N101" s="221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132</v>
      </c>
      <c r="AU101" s="17" t="s">
        <v>80</v>
      </c>
    </row>
    <row r="102" s="13" customFormat="1">
      <c r="A102" s="13"/>
      <c r="B102" s="222"/>
      <c r="C102" s="223"/>
      <c r="D102" s="224" t="s">
        <v>188</v>
      </c>
      <c r="E102" s="223"/>
      <c r="F102" s="225" t="s">
        <v>308</v>
      </c>
      <c r="G102" s="223"/>
      <c r="H102" s="226">
        <v>3532.1999999999998</v>
      </c>
      <c r="I102" s="227"/>
      <c r="J102" s="223"/>
      <c r="K102" s="223"/>
      <c r="L102" s="228"/>
      <c r="M102" s="229"/>
      <c r="N102" s="230"/>
      <c r="O102" s="230"/>
      <c r="P102" s="230"/>
      <c r="Q102" s="230"/>
      <c r="R102" s="230"/>
      <c r="S102" s="230"/>
      <c r="T102" s="231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2" t="s">
        <v>188</v>
      </c>
      <c r="AU102" s="232" t="s">
        <v>80</v>
      </c>
      <c r="AV102" s="13" t="s">
        <v>80</v>
      </c>
      <c r="AW102" s="13" t="s">
        <v>4</v>
      </c>
      <c r="AX102" s="13" t="s">
        <v>78</v>
      </c>
      <c r="AY102" s="232" t="s">
        <v>123</v>
      </c>
    </row>
    <row r="103" s="2" customFormat="1" ht="24.15" customHeight="1">
      <c r="A103" s="38"/>
      <c r="B103" s="39"/>
      <c r="C103" s="204" t="s">
        <v>161</v>
      </c>
      <c r="D103" s="204" t="s">
        <v>125</v>
      </c>
      <c r="E103" s="205" t="s">
        <v>244</v>
      </c>
      <c r="F103" s="206" t="s">
        <v>245</v>
      </c>
      <c r="G103" s="207" t="s">
        <v>175</v>
      </c>
      <c r="H103" s="208">
        <v>121.8</v>
      </c>
      <c r="I103" s="209"/>
      <c r="J103" s="210">
        <f>ROUND(I103*H103,2)</f>
        <v>0</v>
      </c>
      <c r="K103" s="206" t="s">
        <v>129</v>
      </c>
      <c r="L103" s="44"/>
      <c r="M103" s="211" t="s">
        <v>19</v>
      </c>
      <c r="N103" s="212" t="s">
        <v>41</v>
      </c>
      <c r="O103" s="84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5" t="s">
        <v>130</v>
      </c>
      <c r="AT103" s="215" t="s">
        <v>125</v>
      </c>
      <c r="AU103" s="215" t="s">
        <v>80</v>
      </c>
      <c r="AY103" s="17" t="s">
        <v>123</v>
      </c>
      <c r="BE103" s="216">
        <f>IF(N103="základní",J103,0)</f>
        <v>0</v>
      </c>
      <c r="BF103" s="216">
        <f>IF(N103="snížená",J103,0)</f>
        <v>0</v>
      </c>
      <c r="BG103" s="216">
        <f>IF(N103="zákl. přenesená",J103,0)</f>
        <v>0</v>
      </c>
      <c r="BH103" s="216">
        <f>IF(N103="sníž. přenesená",J103,0)</f>
        <v>0</v>
      </c>
      <c r="BI103" s="216">
        <f>IF(N103="nulová",J103,0)</f>
        <v>0</v>
      </c>
      <c r="BJ103" s="17" t="s">
        <v>78</v>
      </c>
      <c r="BK103" s="216">
        <f>ROUND(I103*H103,2)</f>
        <v>0</v>
      </c>
      <c r="BL103" s="17" t="s">
        <v>130</v>
      </c>
      <c r="BM103" s="215" t="s">
        <v>309</v>
      </c>
    </row>
    <row r="104" s="2" customFormat="1">
      <c r="A104" s="38"/>
      <c r="B104" s="39"/>
      <c r="C104" s="40"/>
      <c r="D104" s="217" t="s">
        <v>132</v>
      </c>
      <c r="E104" s="40"/>
      <c r="F104" s="218" t="s">
        <v>247</v>
      </c>
      <c r="G104" s="40"/>
      <c r="H104" s="40"/>
      <c r="I104" s="219"/>
      <c r="J104" s="40"/>
      <c r="K104" s="40"/>
      <c r="L104" s="44"/>
      <c r="M104" s="220"/>
      <c r="N104" s="221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132</v>
      </c>
      <c r="AU104" s="17" t="s">
        <v>80</v>
      </c>
    </row>
    <row r="105" s="12" customFormat="1" ht="22.8" customHeight="1">
      <c r="A105" s="12"/>
      <c r="B105" s="188"/>
      <c r="C105" s="189"/>
      <c r="D105" s="190" t="s">
        <v>69</v>
      </c>
      <c r="E105" s="202" t="s">
        <v>194</v>
      </c>
      <c r="F105" s="202" t="s">
        <v>195</v>
      </c>
      <c r="G105" s="189"/>
      <c r="H105" s="189"/>
      <c r="I105" s="192"/>
      <c r="J105" s="203">
        <f>BK105</f>
        <v>0</v>
      </c>
      <c r="K105" s="189"/>
      <c r="L105" s="194"/>
      <c r="M105" s="195"/>
      <c r="N105" s="196"/>
      <c r="O105" s="196"/>
      <c r="P105" s="197">
        <f>SUM(P106:P107)</f>
        <v>0</v>
      </c>
      <c r="Q105" s="196"/>
      <c r="R105" s="197">
        <f>SUM(R106:R107)</f>
        <v>0</v>
      </c>
      <c r="S105" s="196"/>
      <c r="T105" s="198">
        <f>SUM(T106:T107)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99" t="s">
        <v>78</v>
      </c>
      <c r="AT105" s="200" t="s">
        <v>69</v>
      </c>
      <c r="AU105" s="200" t="s">
        <v>78</v>
      </c>
      <c r="AY105" s="199" t="s">
        <v>123</v>
      </c>
      <c r="BK105" s="201">
        <f>SUM(BK106:BK107)</f>
        <v>0</v>
      </c>
    </row>
    <row r="106" s="2" customFormat="1" ht="24.15" customHeight="1">
      <c r="A106" s="38"/>
      <c r="B106" s="39"/>
      <c r="C106" s="204" t="s">
        <v>166</v>
      </c>
      <c r="D106" s="204" t="s">
        <v>125</v>
      </c>
      <c r="E106" s="205" t="s">
        <v>197</v>
      </c>
      <c r="F106" s="206" t="s">
        <v>198</v>
      </c>
      <c r="G106" s="207" t="s">
        <v>175</v>
      </c>
      <c r="H106" s="208">
        <v>144.90000000000001</v>
      </c>
      <c r="I106" s="209"/>
      <c r="J106" s="210">
        <f>ROUND(I106*H106,2)</f>
        <v>0</v>
      </c>
      <c r="K106" s="206" t="s">
        <v>129</v>
      </c>
      <c r="L106" s="44"/>
      <c r="M106" s="211" t="s">
        <v>19</v>
      </c>
      <c r="N106" s="212" t="s">
        <v>41</v>
      </c>
      <c r="O106" s="84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5" t="s">
        <v>130</v>
      </c>
      <c r="AT106" s="215" t="s">
        <v>125</v>
      </c>
      <c r="AU106" s="215" t="s">
        <v>80</v>
      </c>
      <c r="AY106" s="17" t="s">
        <v>123</v>
      </c>
      <c r="BE106" s="216">
        <f>IF(N106="základní",J106,0)</f>
        <v>0</v>
      </c>
      <c r="BF106" s="216">
        <f>IF(N106="snížená",J106,0)</f>
        <v>0</v>
      </c>
      <c r="BG106" s="216">
        <f>IF(N106="zákl. přenesená",J106,0)</f>
        <v>0</v>
      </c>
      <c r="BH106" s="216">
        <f>IF(N106="sníž. přenesená",J106,0)</f>
        <v>0</v>
      </c>
      <c r="BI106" s="216">
        <f>IF(N106="nulová",J106,0)</f>
        <v>0</v>
      </c>
      <c r="BJ106" s="17" t="s">
        <v>78</v>
      </c>
      <c r="BK106" s="216">
        <f>ROUND(I106*H106,2)</f>
        <v>0</v>
      </c>
      <c r="BL106" s="17" t="s">
        <v>130</v>
      </c>
      <c r="BM106" s="215" t="s">
        <v>310</v>
      </c>
    </row>
    <row r="107" s="2" customFormat="1">
      <c r="A107" s="38"/>
      <c r="B107" s="39"/>
      <c r="C107" s="40"/>
      <c r="D107" s="217" t="s">
        <v>132</v>
      </c>
      <c r="E107" s="40"/>
      <c r="F107" s="218" t="s">
        <v>200</v>
      </c>
      <c r="G107" s="40"/>
      <c r="H107" s="40"/>
      <c r="I107" s="219"/>
      <c r="J107" s="40"/>
      <c r="K107" s="40"/>
      <c r="L107" s="44"/>
      <c r="M107" s="220"/>
      <c r="N107" s="221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132</v>
      </c>
      <c r="AU107" s="17" t="s">
        <v>80</v>
      </c>
    </row>
    <row r="108" s="12" customFormat="1" ht="25.92" customHeight="1">
      <c r="A108" s="12"/>
      <c r="B108" s="188"/>
      <c r="C108" s="189"/>
      <c r="D108" s="190" t="s">
        <v>69</v>
      </c>
      <c r="E108" s="191" t="s">
        <v>201</v>
      </c>
      <c r="F108" s="191" t="s">
        <v>202</v>
      </c>
      <c r="G108" s="189"/>
      <c r="H108" s="189"/>
      <c r="I108" s="192"/>
      <c r="J108" s="193">
        <f>BK108</f>
        <v>0</v>
      </c>
      <c r="K108" s="189"/>
      <c r="L108" s="194"/>
      <c r="M108" s="195"/>
      <c r="N108" s="196"/>
      <c r="O108" s="196"/>
      <c r="P108" s="197">
        <f>P109</f>
        <v>0</v>
      </c>
      <c r="Q108" s="196"/>
      <c r="R108" s="197">
        <f>R109</f>
        <v>0</v>
      </c>
      <c r="S108" s="196"/>
      <c r="T108" s="198">
        <f>T109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99" t="s">
        <v>134</v>
      </c>
      <c r="AT108" s="200" t="s">
        <v>69</v>
      </c>
      <c r="AU108" s="200" t="s">
        <v>70</v>
      </c>
      <c r="AY108" s="199" t="s">
        <v>123</v>
      </c>
      <c r="BK108" s="201">
        <f>BK109</f>
        <v>0</v>
      </c>
    </row>
    <row r="109" s="12" customFormat="1" ht="22.8" customHeight="1">
      <c r="A109" s="12"/>
      <c r="B109" s="188"/>
      <c r="C109" s="189"/>
      <c r="D109" s="190" t="s">
        <v>69</v>
      </c>
      <c r="E109" s="202" t="s">
        <v>203</v>
      </c>
      <c r="F109" s="202" t="s">
        <v>204</v>
      </c>
      <c r="G109" s="189"/>
      <c r="H109" s="189"/>
      <c r="I109" s="192"/>
      <c r="J109" s="203">
        <f>BK109</f>
        <v>0</v>
      </c>
      <c r="K109" s="189"/>
      <c r="L109" s="194"/>
      <c r="M109" s="195"/>
      <c r="N109" s="196"/>
      <c r="O109" s="196"/>
      <c r="P109" s="197">
        <f>SUM(P110:P111)</f>
        <v>0</v>
      </c>
      <c r="Q109" s="196"/>
      <c r="R109" s="197">
        <f>SUM(R110:R111)</f>
        <v>0</v>
      </c>
      <c r="S109" s="196"/>
      <c r="T109" s="198">
        <f>SUM(T110:T111)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99" t="s">
        <v>134</v>
      </c>
      <c r="AT109" s="200" t="s">
        <v>69</v>
      </c>
      <c r="AU109" s="200" t="s">
        <v>78</v>
      </c>
      <c r="AY109" s="199" t="s">
        <v>123</v>
      </c>
      <c r="BK109" s="201">
        <f>SUM(BK110:BK111)</f>
        <v>0</v>
      </c>
    </row>
    <row r="110" s="2" customFormat="1" ht="16.5" customHeight="1">
      <c r="A110" s="38"/>
      <c r="B110" s="39"/>
      <c r="C110" s="204" t="s">
        <v>153</v>
      </c>
      <c r="D110" s="204" t="s">
        <v>125</v>
      </c>
      <c r="E110" s="205" t="s">
        <v>206</v>
      </c>
      <c r="F110" s="206" t="s">
        <v>207</v>
      </c>
      <c r="G110" s="207" t="s">
        <v>208</v>
      </c>
      <c r="H110" s="208">
        <v>1</v>
      </c>
      <c r="I110" s="209"/>
      <c r="J110" s="210">
        <f>ROUND(I110*H110,2)</f>
        <v>0</v>
      </c>
      <c r="K110" s="206" t="s">
        <v>129</v>
      </c>
      <c r="L110" s="44"/>
      <c r="M110" s="211" t="s">
        <v>19</v>
      </c>
      <c r="N110" s="212" t="s">
        <v>41</v>
      </c>
      <c r="O110" s="84"/>
      <c r="P110" s="213">
        <f>O110*H110</f>
        <v>0</v>
      </c>
      <c r="Q110" s="213">
        <v>0</v>
      </c>
      <c r="R110" s="213">
        <f>Q110*H110</f>
        <v>0</v>
      </c>
      <c r="S110" s="213">
        <v>0</v>
      </c>
      <c r="T110" s="214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5" t="s">
        <v>209</v>
      </c>
      <c r="AT110" s="215" t="s">
        <v>125</v>
      </c>
      <c r="AU110" s="215" t="s">
        <v>80</v>
      </c>
      <c r="AY110" s="17" t="s">
        <v>123</v>
      </c>
      <c r="BE110" s="216">
        <f>IF(N110="základní",J110,0)</f>
        <v>0</v>
      </c>
      <c r="BF110" s="216">
        <f>IF(N110="snížená",J110,0)</f>
        <v>0</v>
      </c>
      <c r="BG110" s="216">
        <f>IF(N110="zákl. přenesená",J110,0)</f>
        <v>0</v>
      </c>
      <c r="BH110" s="216">
        <f>IF(N110="sníž. přenesená",J110,0)</f>
        <v>0</v>
      </c>
      <c r="BI110" s="216">
        <f>IF(N110="nulová",J110,0)</f>
        <v>0</v>
      </c>
      <c r="BJ110" s="17" t="s">
        <v>78</v>
      </c>
      <c r="BK110" s="216">
        <f>ROUND(I110*H110,2)</f>
        <v>0</v>
      </c>
      <c r="BL110" s="17" t="s">
        <v>209</v>
      </c>
      <c r="BM110" s="215" t="s">
        <v>311</v>
      </c>
    </row>
    <row r="111" s="2" customFormat="1">
      <c r="A111" s="38"/>
      <c r="B111" s="39"/>
      <c r="C111" s="40"/>
      <c r="D111" s="217" t="s">
        <v>132</v>
      </c>
      <c r="E111" s="40"/>
      <c r="F111" s="218" t="s">
        <v>211</v>
      </c>
      <c r="G111" s="40"/>
      <c r="H111" s="40"/>
      <c r="I111" s="219"/>
      <c r="J111" s="40"/>
      <c r="K111" s="40"/>
      <c r="L111" s="44"/>
      <c r="M111" s="233"/>
      <c r="N111" s="234"/>
      <c r="O111" s="235"/>
      <c r="P111" s="235"/>
      <c r="Q111" s="235"/>
      <c r="R111" s="235"/>
      <c r="S111" s="235"/>
      <c r="T111" s="236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132</v>
      </c>
      <c r="AU111" s="17" t="s">
        <v>80</v>
      </c>
    </row>
    <row r="112" s="2" customFormat="1" ht="6.96" customHeight="1">
      <c r="A112" s="38"/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44"/>
      <c r="M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</sheetData>
  <sheetProtection sheet="1" autoFilter="0" formatColumns="0" formatRows="0" objects="1" scenarios="1" spinCount="100000" saltValue="xm7ToLOITBihjdizILHVbgKNoOmEpnxJGb7GeDLr73vcvDE7LEqB4piOkW9MIY3Q0hM4dirRCAGbjrW71DrFrQ==" hashValue="WDYM13kf1UU5AOMVIDrKsaremOy+lFxwRDuqZJAu3emjKJRd937Ic+sPd2Tg8qxK3ZpCb6tfnK6xqbXfwKPtjQ==" algorithmName="SHA-512" password="CFAF"/>
  <autoFilter ref="C85:K111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6_02/113107322"/>
    <hyperlink ref="F94" r:id="rId2" display="https://podminky.urs.cz/item/CS_URS_2026_02/564851011"/>
    <hyperlink ref="F97" r:id="rId3" display="https://podminky.urs.cz/item/CS_URS_2026_02/997002611"/>
    <hyperlink ref="F99" r:id="rId4" display="https://podminky.urs.cz/item/CS_URS_2026_02/997221551"/>
    <hyperlink ref="F101" r:id="rId5" display="https://podminky.urs.cz/item/CS_URS_2026_02/997221559"/>
    <hyperlink ref="F104" r:id="rId6" display="https://podminky.urs.cz/item/CS_URS_2026_02/997221873"/>
    <hyperlink ref="F107" r:id="rId7" display="https://podminky.urs.cz/item/CS_URS_2026_02/998225111"/>
    <hyperlink ref="F111" r:id="rId8" display="https://podminky.urs.cz/item/CS_URS_2026_02/0343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37" customWidth="1"/>
    <col min="2" max="2" width="1.667969" style="237" customWidth="1"/>
    <col min="3" max="4" width="5" style="237" customWidth="1"/>
    <col min="5" max="5" width="11.66016" style="237" customWidth="1"/>
    <col min="6" max="6" width="9.160156" style="237" customWidth="1"/>
    <col min="7" max="7" width="5" style="237" customWidth="1"/>
    <col min="8" max="8" width="77.83203" style="237" customWidth="1"/>
    <col min="9" max="10" width="20" style="237" customWidth="1"/>
    <col min="11" max="11" width="1.667969" style="237" customWidth="1"/>
  </cols>
  <sheetData>
    <row r="1" s="1" customFormat="1" ht="37.5" customHeight="1"/>
    <row r="2" s="1" customFormat="1" ht="7.5" customHeight="1">
      <c r="B2" s="238"/>
      <c r="C2" s="239"/>
      <c r="D2" s="239"/>
      <c r="E2" s="239"/>
      <c r="F2" s="239"/>
      <c r="G2" s="239"/>
      <c r="H2" s="239"/>
      <c r="I2" s="239"/>
      <c r="J2" s="239"/>
      <c r="K2" s="240"/>
    </row>
    <row r="3" s="14" customFormat="1" ht="45" customHeight="1">
      <c r="B3" s="241"/>
      <c r="C3" s="242" t="s">
        <v>312</v>
      </c>
      <c r="D3" s="242"/>
      <c r="E3" s="242"/>
      <c r="F3" s="242"/>
      <c r="G3" s="242"/>
      <c r="H3" s="242"/>
      <c r="I3" s="242"/>
      <c r="J3" s="242"/>
      <c r="K3" s="243"/>
    </row>
    <row r="4" s="1" customFormat="1" ht="25.5" customHeight="1">
      <c r="B4" s="244"/>
      <c r="C4" s="245" t="s">
        <v>313</v>
      </c>
      <c r="D4" s="245"/>
      <c r="E4" s="245"/>
      <c r="F4" s="245"/>
      <c r="G4" s="245"/>
      <c r="H4" s="245"/>
      <c r="I4" s="245"/>
      <c r="J4" s="245"/>
      <c r="K4" s="246"/>
    </row>
    <row r="5" s="1" customFormat="1" ht="5.25" customHeight="1">
      <c r="B5" s="244"/>
      <c r="C5" s="247"/>
      <c r="D5" s="247"/>
      <c r="E5" s="247"/>
      <c r="F5" s="247"/>
      <c r="G5" s="247"/>
      <c r="H5" s="247"/>
      <c r="I5" s="247"/>
      <c r="J5" s="247"/>
      <c r="K5" s="246"/>
    </row>
    <row r="6" s="1" customFormat="1" ht="15" customHeight="1">
      <c r="B6" s="244"/>
      <c r="C6" s="248" t="s">
        <v>314</v>
      </c>
      <c r="D6" s="248"/>
      <c r="E6" s="248"/>
      <c r="F6" s="248"/>
      <c r="G6" s="248"/>
      <c r="H6" s="248"/>
      <c r="I6" s="248"/>
      <c r="J6" s="248"/>
      <c r="K6" s="246"/>
    </row>
    <row r="7" s="1" customFormat="1" ht="15" customHeight="1">
      <c r="B7" s="249"/>
      <c r="C7" s="248" t="s">
        <v>315</v>
      </c>
      <c r="D7" s="248"/>
      <c r="E7" s="248"/>
      <c r="F7" s="248"/>
      <c r="G7" s="248"/>
      <c r="H7" s="248"/>
      <c r="I7" s="248"/>
      <c r="J7" s="248"/>
      <c r="K7" s="246"/>
    </row>
    <row r="8" s="1" customFormat="1" ht="12.75" customHeight="1">
      <c r="B8" s="249"/>
      <c r="C8" s="248"/>
      <c r="D8" s="248"/>
      <c r="E8" s="248"/>
      <c r="F8" s="248"/>
      <c r="G8" s="248"/>
      <c r="H8" s="248"/>
      <c r="I8" s="248"/>
      <c r="J8" s="248"/>
      <c r="K8" s="246"/>
    </row>
    <row r="9" s="1" customFormat="1" ht="15" customHeight="1">
      <c r="B9" s="249"/>
      <c r="C9" s="248" t="s">
        <v>316</v>
      </c>
      <c r="D9" s="248"/>
      <c r="E9" s="248"/>
      <c r="F9" s="248"/>
      <c r="G9" s="248"/>
      <c r="H9" s="248"/>
      <c r="I9" s="248"/>
      <c r="J9" s="248"/>
      <c r="K9" s="246"/>
    </row>
    <row r="10" s="1" customFormat="1" ht="15" customHeight="1">
      <c r="B10" s="249"/>
      <c r="C10" s="248"/>
      <c r="D10" s="248" t="s">
        <v>317</v>
      </c>
      <c r="E10" s="248"/>
      <c r="F10" s="248"/>
      <c r="G10" s="248"/>
      <c r="H10" s="248"/>
      <c r="I10" s="248"/>
      <c r="J10" s="248"/>
      <c r="K10" s="246"/>
    </row>
    <row r="11" s="1" customFormat="1" ht="15" customHeight="1">
      <c r="B11" s="249"/>
      <c r="C11" s="250"/>
      <c r="D11" s="248" t="s">
        <v>318</v>
      </c>
      <c r="E11" s="248"/>
      <c r="F11" s="248"/>
      <c r="G11" s="248"/>
      <c r="H11" s="248"/>
      <c r="I11" s="248"/>
      <c r="J11" s="248"/>
      <c r="K11" s="246"/>
    </row>
    <row r="12" s="1" customFormat="1" ht="15" customHeight="1">
      <c r="B12" s="249"/>
      <c r="C12" s="250"/>
      <c r="D12" s="248"/>
      <c r="E12" s="248"/>
      <c r="F12" s="248"/>
      <c r="G12" s="248"/>
      <c r="H12" s="248"/>
      <c r="I12" s="248"/>
      <c r="J12" s="248"/>
      <c r="K12" s="246"/>
    </row>
    <row r="13" s="1" customFormat="1" ht="15" customHeight="1">
      <c r="B13" s="249"/>
      <c r="C13" s="250"/>
      <c r="D13" s="251" t="s">
        <v>319</v>
      </c>
      <c r="E13" s="248"/>
      <c r="F13" s="248"/>
      <c r="G13" s="248"/>
      <c r="H13" s="248"/>
      <c r="I13" s="248"/>
      <c r="J13" s="248"/>
      <c r="K13" s="246"/>
    </row>
    <row r="14" s="1" customFormat="1" ht="12.75" customHeight="1">
      <c r="B14" s="249"/>
      <c r="C14" s="250"/>
      <c r="D14" s="250"/>
      <c r="E14" s="250"/>
      <c r="F14" s="250"/>
      <c r="G14" s="250"/>
      <c r="H14" s="250"/>
      <c r="I14" s="250"/>
      <c r="J14" s="250"/>
      <c r="K14" s="246"/>
    </row>
    <row r="15" s="1" customFormat="1" ht="15" customHeight="1">
      <c r="B15" s="249"/>
      <c r="C15" s="250"/>
      <c r="D15" s="248" t="s">
        <v>320</v>
      </c>
      <c r="E15" s="248"/>
      <c r="F15" s="248"/>
      <c r="G15" s="248"/>
      <c r="H15" s="248"/>
      <c r="I15" s="248"/>
      <c r="J15" s="248"/>
      <c r="K15" s="246"/>
    </row>
    <row r="16" s="1" customFormat="1" ht="15" customHeight="1">
      <c r="B16" s="249"/>
      <c r="C16" s="250"/>
      <c r="D16" s="248" t="s">
        <v>321</v>
      </c>
      <c r="E16" s="248"/>
      <c r="F16" s="248"/>
      <c r="G16" s="248"/>
      <c r="H16" s="248"/>
      <c r="I16" s="248"/>
      <c r="J16" s="248"/>
      <c r="K16" s="246"/>
    </row>
    <row r="17" s="1" customFormat="1" ht="15" customHeight="1">
      <c r="B17" s="249"/>
      <c r="C17" s="250"/>
      <c r="D17" s="248" t="s">
        <v>322</v>
      </c>
      <c r="E17" s="248"/>
      <c r="F17" s="248"/>
      <c r="G17" s="248"/>
      <c r="H17" s="248"/>
      <c r="I17" s="248"/>
      <c r="J17" s="248"/>
      <c r="K17" s="246"/>
    </row>
    <row r="18" s="1" customFormat="1" ht="15" customHeight="1">
      <c r="B18" s="249"/>
      <c r="C18" s="250"/>
      <c r="D18" s="250"/>
      <c r="E18" s="252" t="s">
        <v>77</v>
      </c>
      <c r="F18" s="248" t="s">
        <v>323</v>
      </c>
      <c r="G18" s="248"/>
      <c r="H18" s="248"/>
      <c r="I18" s="248"/>
      <c r="J18" s="248"/>
      <c r="K18" s="246"/>
    </row>
    <row r="19" s="1" customFormat="1" ht="15" customHeight="1">
      <c r="B19" s="249"/>
      <c r="C19" s="250"/>
      <c r="D19" s="250"/>
      <c r="E19" s="252" t="s">
        <v>324</v>
      </c>
      <c r="F19" s="248" t="s">
        <v>325</v>
      </c>
      <c r="G19" s="248"/>
      <c r="H19" s="248"/>
      <c r="I19" s="248"/>
      <c r="J19" s="248"/>
      <c r="K19" s="246"/>
    </row>
    <row r="20" s="1" customFormat="1" ht="15" customHeight="1">
      <c r="B20" s="249"/>
      <c r="C20" s="250"/>
      <c r="D20" s="250"/>
      <c r="E20" s="252" t="s">
        <v>326</v>
      </c>
      <c r="F20" s="248" t="s">
        <v>327</v>
      </c>
      <c r="G20" s="248"/>
      <c r="H20" s="248"/>
      <c r="I20" s="248"/>
      <c r="J20" s="248"/>
      <c r="K20" s="246"/>
    </row>
    <row r="21" s="1" customFormat="1" ht="15" customHeight="1">
      <c r="B21" s="249"/>
      <c r="C21" s="250"/>
      <c r="D21" s="250"/>
      <c r="E21" s="252" t="s">
        <v>328</v>
      </c>
      <c r="F21" s="248" t="s">
        <v>329</v>
      </c>
      <c r="G21" s="248"/>
      <c r="H21" s="248"/>
      <c r="I21" s="248"/>
      <c r="J21" s="248"/>
      <c r="K21" s="246"/>
    </row>
    <row r="22" s="1" customFormat="1" ht="15" customHeight="1">
      <c r="B22" s="249"/>
      <c r="C22" s="250"/>
      <c r="D22" s="250"/>
      <c r="E22" s="252" t="s">
        <v>330</v>
      </c>
      <c r="F22" s="248" t="s">
        <v>331</v>
      </c>
      <c r="G22" s="248"/>
      <c r="H22" s="248"/>
      <c r="I22" s="248"/>
      <c r="J22" s="248"/>
      <c r="K22" s="246"/>
    </row>
    <row r="23" s="1" customFormat="1" ht="15" customHeight="1">
      <c r="B23" s="249"/>
      <c r="C23" s="250"/>
      <c r="D23" s="250"/>
      <c r="E23" s="252" t="s">
        <v>332</v>
      </c>
      <c r="F23" s="248" t="s">
        <v>333</v>
      </c>
      <c r="G23" s="248"/>
      <c r="H23" s="248"/>
      <c r="I23" s="248"/>
      <c r="J23" s="248"/>
      <c r="K23" s="246"/>
    </row>
    <row r="24" s="1" customFormat="1" ht="12.75" customHeight="1">
      <c r="B24" s="249"/>
      <c r="C24" s="250"/>
      <c r="D24" s="250"/>
      <c r="E24" s="250"/>
      <c r="F24" s="250"/>
      <c r="G24" s="250"/>
      <c r="H24" s="250"/>
      <c r="I24" s="250"/>
      <c r="J24" s="250"/>
      <c r="K24" s="246"/>
    </row>
    <row r="25" s="1" customFormat="1" ht="15" customHeight="1">
      <c r="B25" s="249"/>
      <c r="C25" s="248" t="s">
        <v>334</v>
      </c>
      <c r="D25" s="248"/>
      <c r="E25" s="248"/>
      <c r="F25" s="248"/>
      <c r="G25" s="248"/>
      <c r="H25" s="248"/>
      <c r="I25" s="248"/>
      <c r="J25" s="248"/>
      <c r="K25" s="246"/>
    </row>
    <row r="26" s="1" customFormat="1" ht="15" customHeight="1">
      <c r="B26" s="249"/>
      <c r="C26" s="248" t="s">
        <v>335</v>
      </c>
      <c r="D26" s="248"/>
      <c r="E26" s="248"/>
      <c r="F26" s="248"/>
      <c r="G26" s="248"/>
      <c r="H26" s="248"/>
      <c r="I26" s="248"/>
      <c r="J26" s="248"/>
      <c r="K26" s="246"/>
    </row>
    <row r="27" s="1" customFormat="1" ht="15" customHeight="1">
      <c r="B27" s="249"/>
      <c r="C27" s="248"/>
      <c r="D27" s="248" t="s">
        <v>336</v>
      </c>
      <c r="E27" s="248"/>
      <c r="F27" s="248"/>
      <c r="G27" s="248"/>
      <c r="H27" s="248"/>
      <c r="I27" s="248"/>
      <c r="J27" s="248"/>
      <c r="K27" s="246"/>
    </row>
    <row r="28" s="1" customFormat="1" ht="15" customHeight="1">
      <c r="B28" s="249"/>
      <c r="C28" s="250"/>
      <c r="D28" s="248" t="s">
        <v>337</v>
      </c>
      <c r="E28" s="248"/>
      <c r="F28" s="248"/>
      <c r="G28" s="248"/>
      <c r="H28" s="248"/>
      <c r="I28" s="248"/>
      <c r="J28" s="248"/>
      <c r="K28" s="246"/>
    </row>
    <row r="29" s="1" customFormat="1" ht="12.75" customHeight="1">
      <c r="B29" s="249"/>
      <c r="C29" s="250"/>
      <c r="D29" s="250"/>
      <c r="E29" s="250"/>
      <c r="F29" s="250"/>
      <c r="G29" s="250"/>
      <c r="H29" s="250"/>
      <c r="I29" s="250"/>
      <c r="J29" s="250"/>
      <c r="K29" s="246"/>
    </row>
    <row r="30" s="1" customFormat="1" ht="15" customHeight="1">
      <c r="B30" s="249"/>
      <c r="C30" s="250"/>
      <c r="D30" s="248" t="s">
        <v>338</v>
      </c>
      <c r="E30" s="248"/>
      <c r="F30" s="248"/>
      <c r="G30" s="248"/>
      <c r="H30" s="248"/>
      <c r="I30" s="248"/>
      <c r="J30" s="248"/>
      <c r="K30" s="246"/>
    </row>
    <row r="31" s="1" customFormat="1" ht="15" customHeight="1">
      <c r="B31" s="249"/>
      <c r="C31" s="250"/>
      <c r="D31" s="248" t="s">
        <v>339</v>
      </c>
      <c r="E31" s="248"/>
      <c r="F31" s="248"/>
      <c r="G31" s="248"/>
      <c r="H31" s="248"/>
      <c r="I31" s="248"/>
      <c r="J31" s="248"/>
      <c r="K31" s="246"/>
    </row>
    <row r="32" s="1" customFormat="1" ht="12.75" customHeight="1">
      <c r="B32" s="249"/>
      <c r="C32" s="250"/>
      <c r="D32" s="250"/>
      <c r="E32" s="250"/>
      <c r="F32" s="250"/>
      <c r="G32" s="250"/>
      <c r="H32" s="250"/>
      <c r="I32" s="250"/>
      <c r="J32" s="250"/>
      <c r="K32" s="246"/>
    </row>
    <row r="33" s="1" customFormat="1" ht="15" customHeight="1">
      <c r="B33" s="249"/>
      <c r="C33" s="250"/>
      <c r="D33" s="248" t="s">
        <v>340</v>
      </c>
      <c r="E33" s="248"/>
      <c r="F33" s="248"/>
      <c r="G33" s="248"/>
      <c r="H33" s="248"/>
      <c r="I33" s="248"/>
      <c r="J33" s="248"/>
      <c r="K33" s="246"/>
    </row>
    <row r="34" s="1" customFormat="1" ht="15" customHeight="1">
      <c r="B34" s="249"/>
      <c r="C34" s="250"/>
      <c r="D34" s="248" t="s">
        <v>341</v>
      </c>
      <c r="E34" s="248"/>
      <c r="F34" s="248"/>
      <c r="G34" s="248"/>
      <c r="H34" s="248"/>
      <c r="I34" s="248"/>
      <c r="J34" s="248"/>
      <c r="K34" s="246"/>
    </row>
    <row r="35" s="1" customFormat="1" ht="15" customHeight="1">
      <c r="B35" s="249"/>
      <c r="C35" s="250"/>
      <c r="D35" s="248" t="s">
        <v>342</v>
      </c>
      <c r="E35" s="248"/>
      <c r="F35" s="248"/>
      <c r="G35" s="248"/>
      <c r="H35" s="248"/>
      <c r="I35" s="248"/>
      <c r="J35" s="248"/>
      <c r="K35" s="246"/>
    </row>
    <row r="36" s="1" customFormat="1" ht="15" customHeight="1">
      <c r="B36" s="249"/>
      <c r="C36" s="250"/>
      <c r="D36" s="248"/>
      <c r="E36" s="251" t="s">
        <v>109</v>
      </c>
      <c r="F36" s="248"/>
      <c r="G36" s="248" t="s">
        <v>343</v>
      </c>
      <c r="H36" s="248"/>
      <c r="I36" s="248"/>
      <c r="J36" s="248"/>
      <c r="K36" s="246"/>
    </row>
    <row r="37" s="1" customFormat="1" ht="30.75" customHeight="1">
      <c r="B37" s="249"/>
      <c r="C37" s="250"/>
      <c r="D37" s="248"/>
      <c r="E37" s="251" t="s">
        <v>344</v>
      </c>
      <c r="F37" s="248"/>
      <c r="G37" s="248" t="s">
        <v>345</v>
      </c>
      <c r="H37" s="248"/>
      <c r="I37" s="248"/>
      <c r="J37" s="248"/>
      <c r="K37" s="246"/>
    </row>
    <row r="38" s="1" customFormat="1" ht="15" customHeight="1">
      <c r="B38" s="249"/>
      <c r="C38" s="250"/>
      <c r="D38" s="248"/>
      <c r="E38" s="251" t="s">
        <v>51</v>
      </c>
      <c r="F38" s="248"/>
      <c r="G38" s="248" t="s">
        <v>346</v>
      </c>
      <c r="H38" s="248"/>
      <c r="I38" s="248"/>
      <c r="J38" s="248"/>
      <c r="K38" s="246"/>
    </row>
    <row r="39" s="1" customFormat="1" ht="15" customHeight="1">
      <c r="B39" s="249"/>
      <c r="C39" s="250"/>
      <c r="D39" s="248"/>
      <c r="E39" s="251" t="s">
        <v>52</v>
      </c>
      <c r="F39" s="248"/>
      <c r="G39" s="248" t="s">
        <v>347</v>
      </c>
      <c r="H39" s="248"/>
      <c r="I39" s="248"/>
      <c r="J39" s="248"/>
      <c r="K39" s="246"/>
    </row>
    <row r="40" s="1" customFormat="1" ht="15" customHeight="1">
      <c r="B40" s="249"/>
      <c r="C40" s="250"/>
      <c r="D40" s="248"/>
      <c r="E40" s="251" t="s">
        <v>110</v>
      </c>
      <c r="F40" s="248"/>
      <c r="G40" s="248" t="s">
        <v>348</v>
      </c>
      <c r="H40" s="248"/>
      <c r="I40" s="248"/>
      <c r="J40" s="248"/>
      <c r="K40" s="246"/>
    </row>
    <row r="41" s="1" customFormat="1" ht="15" customHeight="1">
      <c r="B41" s="249"/>
      <c r="C41" s="250"/>
      <c r="D41" s="248"/>
      <c r="E41" s="251" t="s">
        <v>111</v>
      </c>
      <c r="F41" s="248"/>
      <c r="G41" s="248" t="s">
        <v>349</v>
      </c>
      <c r="H41" s="248"/>
      <c r="I41" s="248"/>
      <c r="J41" s="248"/>
      <c r="K41" s="246"/>
    </row>
    <row r="42" s="1" customFormat="1" ht="15" customHeight="1">
      <c r="B42" s="249"/>
      <c r="C42" s="250"/>
      <c r="D42" s="248"/>
      <c r="E42" s="251" t="s">
        <v>350</v>
      </c>
      <c r="F42" s="248"/>
      <c r="G42" s="248" t="s">
        <v>351</v>
      </c>
      <c r="H42" s="248"/>
      <c r="I42" s="248"/>
      <c r="J42" s="248"/>
      <c r="K42" s="246"/>
    </row>
    <row r="43" s="1" customFormat="1" ht="15" customHeight="1">
      <c r="B43" s="249"/>
      <c r="C43" s="250"/>
      <c r="D43" s="248"/>
      <c r="E43" s="251"/>
      <c r="F43" s="248"/>
      <c r="G43" s="248" t="s">
        <v>352</v>
      </c>
      <c r="H43" s="248"/>
      <c r="I43" s="248"/>
      <c r="J43" s="248"/>
      <c r="K43" s="246"/>
    </row>
    <row r="44" s="1" customFormat="1" ht="15" customHeight="1">
      <c r="B44" s="249"/>
      <c r="C44" s="250"/>
      <c r="D44" s="248"/>
      <c r="E44" s="251" t="s">
        <v>353</v>
      </c>
      <c r="F44" s="248"/>
      <c r="G44" s="248" t="s">
        <v>354</v>
      </c>
      <c r="H44" s="248"/>
      <c r="I44" s="248"/>
      <c r="J44" s="248"/>
      <c r="K44" s="246"/>
    </row>
    <row r="45" s="1" customFormat="1" ht="15" customHeight="1">
      <c r="B45" s="249"/>
      <c r="C45" s="250"/>
      <c r="D45" s="248"/>
      <c r="E45" s="251" t="s">
        <v>113</v>
      </c>
      <c r="F45" s="248"/>
      <c r="G45" s="248" t="s">
        <v>355</v>
      </c>
      <c r="H45" s="248"/>
      <c r="I45" s="248"/>
      <c r="J45" s="248"/>
      <c r="K45" s="246"/>
    </row>
    <row r="46" s="1" customFormat="1" ht="12.75" customHeight="1">
      <c r="B46" s="249"/>
      <c r="C46" s="250"/>
      <c r="D46" s="248"/>
      <c r="E46" s="248"/>
      <c r="F46" s="248"/>
      <c r="G46" s="248"/>
      <c r="H46" s="248"/>
      <c r="I46" s="248"/>
      <c r="J46" s="248"/>
      <c r="K46" s="246"/>
    </row>
    <row r="47" s="1" customFormat="1" ht="15" customHeight="1">
      <c r="B47" s="249"/>
      <c r="C47" s="250"/>
      <c r="D47" s="248" t="s">
        <v>356</v>
      </c>
      <c r="E47" s="248"/>
      <c r="F47" s="248"/>
      <c r="G47" s="248"/>
      <c r="H47" s="248"/>
      <c r="I47" s="248"/>
      <c r="J47" s="248"/>
      <c r="K47" s="246"/>
    </row>
    <row r="48" s="1" customFormat="1" ht="15" customHeight="1">
      <c r="B48" s="249"/>
      <c r="C48" s="250"/>
      <c r="D48" s="250"/>
      <c r="E48" s="248" t="s">
        <v>357</v>
      </c>
      <c r="F48" s="248"/>
      <c r="G48" s="248"/>
      <c r="H48" s="248"/>
      <c r="I48" s="248"/>
      <c r="J48" s="248"/>
      <c r="K48" s="246"/>
    </row>
    <row r="49" s="1" customFormat="1" ht="15" customHeight="1">
      <c r="B49" s="249"/>
      <c r="C49" s="250"/>
      <c r="D49" s="250"/>
      <c r="E49" s="248" t="s">
        <v>358</v>
      </c>
      <c r="F49" s="248"/>
      <c r="G49" s="248"/>
      <c r="H49" s="248"/>
      <c r="I49" s="248"/>
      <c r="J49" s="248"/>
      <c r="K49" s="246"/>
    </row>
    <row r="50" s="1" customFormat="1" ht="15" customHeight="1">
      <c r="B50" s="249"/>
      <c r="C50" s="250"/>
      <c r="D50" s="250"/>
      <c r="E50" s="248" t="s">
        <v>359</v>
      </c>
      <c r="F50" s="248"/>
      <c r="G50" s="248"/>
      <c r="H50" s="248"/>
      <c r="I50" s="248"/>
      <c r="J50" s="248"/>
      <c r="K50" s="246"/>
    </row>
    <row r="51" s="1" customFormat="1" ht="15" customHeight="1">
      <c r="B51" s="249"/>
      <c r="C51" s="250"/>
      <c r="D51" s="248" t="s">
        <v>360</v>
      </c>
      <c r="E51" s="248"/>
      <c r="F51" s="248"/>
      <c r="G51" s="248"/>
      <c r="H51" s="248"/>
      <c r="I51" s="248"/>
      <c r="J51" s="248"/>
      <c r="K51" s="246"/>
    </row>
    <row r="52" s="1" customFormat="1" ht="25.5" customHeight="1">
      <c r="B52" s="244"/>
      <c r="C52" s="245" t="s">
        <v>361</v>
      </c>
      <c r="D52" s="245"/>
      <c r="E52" s="245"/>
      <c r="F52" s="245"/>
      <c r="G52" s="245"/>
      <c r="H52" s="245"/>
      <c r="I52" s="245"/>
      <c r="J52" s="245"/>
      <c r="K52" s="246"/>
    </row>
    <row r="53" s="1" customFormat="1" ht="5.25" customHeight="1">
      <c r="B53" s="244"/>
      <c r="C53" s="247"/>
      <c r="D53" s="247"/>
      <c r="E53" s="247"/>
      <c r="F53" s="247"/>
      <c r="G53" s="247"/>
      <c r="H53" s="247"/>
      <c r="I53" s="247"/>
      <c r="J53" s="247"/>
      <c r="K53" s="246"/>
    </row>
    <row r="54" s="1" customFormat="1" ht="15" customHeight="1">
      <c r="B54" s="244"/>
      <c r="C54" s="248" t="s">
        <v>362</v>
      </c>
      <c r="D54" s="248"/>
      <c r="E54" s="248"/>
      <c r="F54" s="248"/>
      <c r="G54" s="248"/>
      <c r="H54" s="248"/>
      <c r="I54" s="248"/>
      <c r="J54" s="248"/>
      <c r="K54" s="246"/>
    </row>
    <row r="55" s="1" customFormat="1" ht="15" customHeight="1">
      <c r="B55" s="244"/>
      <c r="C55" s="248" t="s">
        <v>363</v>
      </c>
      <c r="D55" s="248"/>
      <c r="E55" s="248"/>
      <c r="F55" s="248"/>
      <c r="G55" s="248"/>
      <c r="H55" s="248"/>
      <c r="I55" s="248"/>
      <c r="J55" s="248"/>
      <c r="K55" s="246"/>
    </row>
    <row r="56" s="1" customFormat="1" ht="12.75" customHeight="1">
      <c r="B56" s="244"/>
      <c r="C56" s="248"/>
      <c r="D56" s="248"/>
      <c r="E56" s="248"/>
      <c r="F56" s="248"/>
      <c r="G56" s="248"/>
      <c r="H56" s="248"/>
      <c r="I56" s="248"/>
      <c r="J56" s="248"/>
      <c r="K56" s="246"/>
    </row>
    <row r="57" s="1" customFormat="1" ht="15" customHeight="1">
      <c r="B57" s="244"/>
      <c r="C57" s="248" t="s">
        <v>364</v>
      </c>
      <c r="D57" s="248"/>
      <c r="E57" s="248"/>
      <c r="F57" s="248"/>
      <c r="G57" s="248"/>
      <c r="H57" s="248"/>
      <c r="I57" s="248"/>
      <c r="J57" s="248"/>
      <c r="K57" s="246"/>
    </row>
    <row r="58" s="1" customFormat="1" ht="15" customHeight="1">
      <c r="B58" s="244"/>
      <c r="C58" s="250"/>
      <c r="D58" s="248" t="s">
        <v>365</v>
      </c>
      <c r="E58" s="248"/>
      <c r="F58" s="248"/>
      <c r="G58" s="248"/>
      <c r="H58" s="248"/>
      <c r="I58" s="248"/>
      <c r="J58" s="248"/>
      <c r="K58" s="246"/>
    </row>
    <row r="59" s="1" customFormat="1" ht="15" customHeight="1">
      <c r="B59" s="244"/>
      <c r="C59" s="250"/>
      <c r="D59" s="248" t="s">
        <v>366</v>
      </c>
      <c r="E59" s="248"/>
      <c r="F59" s="248"/>
      <c r="G59" s="248"/>
      <c r="H59" s="248"/>
      <c r="I59" s="248"/>
      <c r="J59" s="248"/>
      <c r="K59" s="246"/>
    </row>
    <row r="60" s="1" customFormat="1" ht="15" customHeight="1">
      <c r="B60" s="244"/>
      <c r="C60" s="250"/>
      <c r="D60" s="248" t="s">
        <v>367</v>
      </c>
      <c r="E60" s="248"/>
      <c r="F60" s="248"/>
      <c r="G60" s="248"/>
      <c r="H60" s="248"/>
      <c r="I60" s="248"/>
      <c r="J60" s="248"/>
      <c r="K60" s="246"/>
    </row>
    <row r="61" s="1" customFormat="1" ht="15" customHeight="1">
      <c r="B61" s="244"/>
      <c r="C61" s="250"/>
      <c r="D61" s="248" t="s">
        <v>368</v>
      </c>
      <c r="E61" s="248"/>
      <c r="F61" s="248"/>
      <c r="G61" s="248"/>
      <c r="H61" s="248"/>
      <c r="I61" s="248"/>
      <c r="J61" s="248"/>
      <c r="K61" s="246"/>
    </row>
    <row r="62" s="1" customFormat="1" ht="15" customHeight="1">
      <c r="B62" s="244"/>
      <c r="C62" s="250"/>
      <c r="D62" s="253" t="s">
        <v>369</v>
      </c>
      <c r="E62" s="253"/>
      <c r="F62" s="253"/>
      <c r="G62" s="253"/>
      <c r="H62" s="253"/>
      <c r="I62" s="253"/>
      <c r="J62" s="253"/>
      <c r="K62" s="246"/>
    </row>
    <row r="63" s="1" customFormat="1" ht="15" customHeight="1">
      <c r="B63" s="244"/>
      <c r="C63" s="250"/>
      <c r="D63" s="248" t="s">
        <v>370</v>
      </c>
      <c r="E63" s="248"/>
      <c r="F63" s="248"/>
      <c r="G63" s="248"/>
      <c r="H63" s="248"/>
      <c r="I63" s="248"/>
      <c r="J63" s="248"/>
      <c r="K63" s="246"/>
    </row>
    <row r="64" s="1" customFormat="1" ht="12.75" customHeight="1">
      <c r="B64" s="244"/>
      <c r="C64" s="250"/>
      <c r="D64" s="250"/>
      <c r="E64" s="254"/>
      <c r="F64" s="250"/>
      <c r="G64" s="250"/>
      <c r="H64" s="250"/>
      <c r="I64" s="250"/>
      <c r="J64" s="250"/>
      <c r="K64" s="246"/>
    </row>
    <row r="65" s="1" customFormat="1" ht="15" customHeight="1">
      <c r="B65" s="244"/>
      <c r="C65" s="250"/>
      <c r="D65" s="248" t="s">
        <v>371</v>
      </c>
      <c r="E65" s="248"/>
      <c r="F65" s="248"/>
      <c r="G65" s="248"/>
      <c r="H65" s="248"/>
      <c r="I65" s="248"/>
      <c r="J65" s="248"/>
      <c r="K65" s="246"/>
    </row>
    <row r="66" s="1" customFormat="1" ht="15" customHeight="1">
      <c r="B66" s="244"/>
      <c r="C66" s="250"/>
      <c r="D66" s="253" t="s">
        <v>372</v>
      </c>
      <c r="E66" s="253"/>
      <c r="F66" s="253"/>
      <c r="G66" s="253"/>
      <c r="H66" s="253"/>
      <c r="I66" s="253"/>
      <c r="J66" s="253"/>
      <c r="K66" s="246"/>
    </row>
    <row r="67" s="1" customFormat="1" ht="15" customHeight="1">
      <c r="B67" s="244"/>
      <c r="C67" s="250"/>
      <c r="D67" s="248" t="s">
        <v>373</v>
      </c>
      <c r="E67" s="248"/>
      <c r="F67" s="248"/>
      <c r="G67" s="248"/>
      <c r="H67" s="248"/>
      <c r="I67" s="248"/>
      <c r="J67" s="248"/>
      <c r="K67" s="246"/>
    </row>
    <row r="68" s="1" customFormat="1" ht="15" customHeight="1">
      <c r="B68" s="244"/>
      <c r="C68" s="250"/>
      <c r="D68" s="248" t="s">
        <v>374</v>
      </c>
      <c r="E68" s="248"/>
      <c r="F68" s="248"/>
      <c r="G68" s="248"/>
      <c r="H68" s="248"/>
      <c r="I68" s="248"/>
      <c r="J68" s="248"/>
      <c r="K68" s="246"/>
    </row>
    <row r="69" s="1" customFormat="1" ht="15" customHeight="1">
      <c r="B69" s="244"/>
      <c r="C69" s="250"/>
      <c r="D69" s="248" t="s">
        <v>375</v>
      </c>
      <c r="E69" s="248"/>
      <c r="F69" s="248"/>
      <c r="G69" s="248"/>
      <c r="H69" s="248"/>
      <c r="I69" s="248"/>
      <c r="J69" s="248"/>
      <c r="K69" s="246"/>
    </row>
    <row r="70" s="1" customFormat="1" ht="15" customHeight="1">
      <c r="B70" s="244"/>
      <c r="C70" s="250"/>
      <c r="D70" s="248" t="s">
        <v>376</v>
      </c>
      <c r="E70" s="248"/>
      <c r="F70" s="248"/>
      <c r="G70" s="248"/>
      <c r="H70" s="248"/>
      <c r="I70" s="248"/>
      <c r="J70" s="248"/>
      <c r="K70" s="246"/>
    </row>
    <row r="71" s="1" customFormat="1" ht="12.75" customHeight="1">
      <c r="B71" s="255"/>
      <c r="C71" s="256"/>
      <c r="D71" s="256"/>
      <c r="E71" s="256"/>
      <c r="F71" s="256"/>
      <c r="G71" s="256"/>
      <c r="H71" s="256"/>
      <c r="I71" s="256"/>
      <c r="J71" s="256"/>
      <c r="K71" s="257"/>
    </row>
    <row r="72" s="1" customFormat="1" ht="18.75" customHeight="1">
      <c r="B72" s="258"/>
      <c r="C72" s="258"/>
      <c r="D72" s="258"/>
      <c r="E72" s="258"/>
      <c r="F72" s="258"/>
      <c r="G72" s="258"/>
      <c r="H72" s="258"/>
      <c r="I72" s="258"/>
      <c r="J72" s="258"/>
      <c r="K72" s="259"/>
    </row>
    <row r="73" s="1" customFormat="1" ht="18.75" customHeight="1">
      <c r="B73" s="259"/>
      <c r="C73" s="259"/>
      <c r="D73" s="259"/>
      <c r="E73" s="259"/>
      <c r="F73" s="259"/>
      <c r="G73" s="259"/>
      <c r="H73" s="259"/>
      <c r="I73" s="259"/>
      <c r="J73" s="259"/>
      <c r="K73" s="259"/>
    </row>
    <row r="74" s="1" customFormat="1" ht="7.5" customHeight="1">
      <c r="B74" s="260"/>
      <c r="C74" s="261"/>
      <c r="D74" s="261"/>
      <c r="E74" s="261"/>
      <c r="F74" s="261"/>
      <c r="G74" s="261"/>
      <c r="H74" s="261"/>
      <c r="I74" s="261"/>
      <c r="J74" s="261"/>
      <c r="K74" s="262"/>
    </row>
    <row r="75" s="1" customFormat="1" ht="45" customHeight="1">
      <c r="B75" s="263"/>
      <c r="C75" s="264" t="s">
        <v>377</v>
      </c>
      <c r="D75" s="264"/>
      <c r="E75" s="264"/>
      <c r="F75" s="264"/>
      <c r="G75" s="264"/>
      <c r="H75" s="264"/>
      <c r="I75" s="264"/>
      <c r="J75" s="264"/>
      <c r="K75" s="265"/>
    </row>
    <row r="76" s="1" customFormat="1" ht="17.25" customHeight="1">
      <c r="B76" s="263"/>
      <c r="C76" s="266" t="s">
        <v>378</v>
      </c>
      <c r="D76" s="266"/>
      <c r="E76" s="266"/>
      <c r="F76" s="266" t="s">
        <v>379</v>
      </c>
      <c r="G76" s="267"/>
      <c r="H76" s="266" t="s">
        <v>52</v>
      </c>
      <c r="I76" s="266" t="s">
        <v>55</v>
      </c>
      <c r="J76" s="266" t="s">
        <v>380</v>
      </c>
      <c r="K76" s="265"/>
    </row>
    <row r="77" s="1" customFormat="1" ht="17.25" customHeight="1">
      <c r="B77" s="263"/>
      <c r="C77" s="268" t="s">
        <v>381</v>
      </c>
      <c r="D77" s="268"/>
      <c r="E77" s="268"/>
      <c r="F77" s="269" t="s">
        <v>382</v>
      </c>
      <c r="G77" s="270"/>
      <c r="H77" s="268"/>
      <c r="I77" s="268"/>
      <c r="J77" s="268" t="s">
        <v>383</v>
      </c>
      <c r="K77" s="265"/>
    </row>
    <row r="78" s="1" customFormat="1" ht="5.25" customHeight="1">
      <c r="B78" s="263"/>
      <c r="C78" s="271"/>
      <c r="D78" s="271"/>
      <c r="E78" s="271"/>
      <c r="F78" s="271"/>
      <c r="G78" s="272"/>
      <c r="H78" s="271"/>
      <c r="I78" s="271"/>
      <c r="J78" s="271"/>
      <c r="K78" s="265"/>
    </row>
    <row r="79" s="1" customFormat="1" ht="15" customHeight="1">
      <c r="B79" s="263"/>
      <c r="C79" s="251" t="s">
        <v>51</v>
      </c>
      <c r="D79" s="273"/>
      <c r="E79" s="273"/>
      <c r="F79" s="274" t="s">
        <v>384</v>
      </c>
      <c r="G79" s="275"/>
      <c r="H79" s="251" t="s">
        <v>385</v>
      </c>
      <c r="I79" s="251" t="s">
        <v>386</v>
      </c>
      <c r="J79" s="251">
        <v>20</v>
      </c>
      <c r="K79" s="265"/>
    </row>
    <row r="80" s="1" customFormat="1" ht="15" customHeight="1">
      <c r="B80" s="263"/>
      <c r="C80" s="251" t="s">
        <v>387</v>
      </c>
      <c r="D80" s="251"/>
      <c r="E80" s="251"/>
      <c r="F80" s="274" t="s">
        <v>384</v>
      </c>
      <c r="G80" s="275"/>
      <c r="H80" s="251" t="s">
        <v>388</v>
      </c>
      <c r="I80" s="251" t="s">
        <v>386</v>
      </c>
      <c r="J80" s="251">
        <v>120</v>
      </c>
      <c r="K80" s="265"/>
    </row>
    <row r="81" s="1" customFormat="1" ht="15" customHeight="1">
      <c r="B81" s="276"/>
      <c r="C81" s="251" t="s">
        <v>389</v>
      </c>
      <c r="D81" s="251"/>
      <c r="E81" s="251"/>
      <c r="F81" s="274" t="s">
        <v>390</v>
      </c>
      <c r="G81" s="275"/>
      <c r="H81" s="251" t="s">
        <v>391</v>
      </c>
      <c r="I81" s="251" t="s">
        <v>386</v>
      </c>
      <c r="J81" s="251">
        <v>50</v>
      </c>
      <c r="K81" s="265"/>
    </row>
    <row r="82" s="1" customFormat="1" ht="15" customHeight="1">
      <c r="B82" s="276"/>
      <c r="C82" s="251" t="s">
        <v>392</v>
      </c>
      <c r="D82" s="251"/>
      <c r="E82" s="251"/>
      <c r="F82" s="274" t="s">
        <v>384</v>
      </c>
      <c r="G82" s="275"/>
      <c r="H82" s="251" t="s">
        <v>393</v>
      </c>
      <c r="I82" s="251" t="s">
        <v>394</v>
      </c>
      <c r="J82" s="251"/>
      <c r="K82" s="265"/>
    </row>
    <row r="83" s="1" customFormat="1" ht="15" customHeight="1">
      <c r="B83" s="276"/>
      <c r="C83" s="277" t="s">
        <v>395</v>
      </c>
      <c r="D83" s="277"/>
      <c r="E83" s="277"/>
      <c r="F83" s="278" t="s">
        <v>390</v>
      </c>
      <c r="G83" s="277"/>
      <c r="H83" s="277" t="s">
        <v>396</v>
      </c>
      <c r="I83" s="277" t="s">
        <v>386</v>
      </c>
      <c r="J83" s="277">
        <v>15</v>
      </c>
      <c r="K83" s="265"/>
    </row>
    <row r="84" s="1" customFormat="1" ht="15" customHeight="1">
      <c r="B84" s="276"/>
      <c r="C84" s="277" t="s">
        <v>397</v>
      </c>
      <c r="D84" s="277"/>
      <c r="E84" s="277"/>
      <c r="F84" s="278" t="s">
        <v>390</v>
      </c>
      <c r="G84" s="277"/>
      <c r="H84" s="277" t="s">
        <v>398</v>
      </c>
      <c r="I84" s="277" t="s">
        <v>386</v>
      </c>
      <c r="J84" s="277">
        <v>15</v>
      </c>
      <c r="K84" s="265"/>
    </row>
    <row r="85" s="1" customFormat="1" ht="15" customHeight="1">
      <c r="B85" s="276"/>
      <c r="C85" s="277" t="s">
        <v>399</v>
      </c>
      <c r="D85" s="277"/>
      <c r="E85" s="277"/>
      <c r="F85" s="278" t="s">
        <v>390</v>
      </c>
      <c r="G85" s="277"/>
      <c r="H85" s="277" t="s">
        <v>400</v>
      </c>
      <c r="I85" s="277" t="s">
        <v>386</v>
      </c>
      <c r="J85" s="277">
        <v>20</v>
      </c>
      <c r="K85" s="265"/>
    </row>
    <row r="86" s="1" customFormat="1" ht="15" customHeight="1">
      <c r="B86" s="276"/>
      <c r="C86" s="277" t="s">
        <v>401</v>
      </c>
      <c r="D86" s="277"/>
      <c r="E86" s="277"/>
      <c r="F86" s="278" t="s">
        <v>390</v>
      </c>
      <c r="G86" s="277"/>
      <c r="H86" s="277" t="s">
        <v>402</v>
      </c>
      <c r="I86" s="277" t="s">
        <v>386</v>
      </c>
      <c r="J86" s="277">
        <v>20</v>
      </c>
      <c r="K86" s="265"/>
    </row>
    <row r="87" s="1" customFormat="1" ht="15" customHeight="1">
      <c r="B87" s="276"/>
      <c r="C87" s="251" t="s">
        <v>403</v>
      </c>
      <c r="D87" s="251"/>
      <c r="E87" s="251"/>
      <c r="F87" s="274" t="s">
        <v>390</v>
      </c>
      <c r="G87" s="275"/>
      <c r="H87" s="251" t="s">
        <v>404</v>
      </c>
      <c r="I87" s="251" t="s">
        <v>386</v>
      </c>
      <c r="J87" s="251">
        <v>50</v>
      </c>
      <c r="K87" s="265"/>
    </row>
    <row r="88" s="1" customFormat="1" ht="15" customHeight="1">
      <c r="B88" s="276"/>
      <c r="C88" s="251" t="s">
        <v>405</v>
      </c>
      <c r="D88" s="251"/>
      <c r="E88" s="251"/>
      <c r="F88" s="274" t="s">
        <v>390</v>
      </c>
      <c r="G88" s="275"/>
      <c r="H88" s="251" t="s">
        <v>406</v>
      </c>
      <c r="I88" s="251" t="s">
        <v>386</v>
      </c>
      <c r="J88" s="251">
        <v>20</v>
      </c>
      <c r="K88" s="265"/>
    </row>
    <row r="89" s="1" customFormat="1" ht="15" customHeight="1">
      <c r="B89" s="276"/>
      <c r="C89" s="251" t="s">
        <v>407</v>
      </c>
      <c r="D89" s="251"/>
      <c r="E89" s="251"/>
      <c r="F89" s="274" t="s">
        <v>390</v>
      </c>
      <c r="G89" s="275"/>
      <c r="H89" s="251" t="s">
        <v>408</v>
      </c>
      <c r="I89" s="251" t="s">
        <v>386</v>
      </c>
      <c r="J89" s="251">
        <v>20</v>
      </c>
      <c r="K89" s="265"/>
    </row>
    <row r="90" s="1" customFormat="1" ht="15" customHeight="1">
      <c r="B90" s="276"/>
      <c r="C90" s="251" t="s">
        <v>409</v>
      </c>
      <c r="D90" s="251"/>
      <c r="E90" s="251"/>
      <c r="F90" s="274" t="s">
        <v>390</v>
      </c>
      <c r="G90" s="275"/>
      <c r="H90" s="251" t="s">
        <v>410</v>
      </c>
      <c r="I90" s="251" t="s">
        <v>386</v>
      </c>
      <c r="J90" s="251">
        <v>50</v>
      </c>
      <c r="K90" s="265"/>
    </row>
    <row r="91" s="1" customFormat="1" ht="15" customHeight="1">
      <c r="B91" s="276"/>
      <c r="C91" s="251" t="s">
        <v>411</v>
      </c>
      <c r="D91" s="251"/>
      <c r="E91" s="251"/>
      <c r="F91" s="274" t="s">
        <v>390</v>
      </c>
      <c r="G91" s="275"/>
      <c r="H91" s="251" t="s">
        <v>411</v>
      </c>
      <c r="I91" s="251" t="s">
        <v>386</v>
      </c>
      <c r="J91" s="251">
        <v>50</v>
      </c>
      <c r="K91" s="265"/>
    </row>
    <row r="92" s="1" customFormat="1" ht="15" customHeight="1">
      <c r="B92" s="276"/>
      <c r="C92" s="251" t="s">
        <v>412</v>
      </c>
      <c r="D92" s="251"/>
      <c r="E92" s="251"/>
      <c r="F92" s="274" t="s">
        <v>390</v>
      </c>
      <c r="G92" s="275"/>
      <c r="H92" s="251" t="s">
        <v>413</v>
      </c>
      <c r="I92" s="251" t="s">
        <v>386</v>
      </c>
      <c r="J92" s="251">
        <v>255</v>
      </c>
      <c r="K92" s="265"/>
    </row>
    <row r="93" s="1" customFormat="1" ht="15" customHeight="1">
      <c r="B93" s="276"/>
      <c r="C93" s="251" t="s">
        <v>414</v>
      </c>
      <c r="D93" s="251"/>
      <c r="E93" s="251"/>
      <c r="F93" s="274" t="s">
        <v>384</v>
      </c>
      <c r="G93" s="275"/>
      <c r="H93" s="251" t="s">
        <v>415</v>
      </c>
      <c r="I93" s="251" t="s">
        <v>416</v>
      </c>
      <c r="J93" s="251"/>
      <c r="K93" s="265"/>
    </row>
    <row r="94" s="1" customFormat="1" ht="15" customHeight="1">
      <c r="B94" s="276"/>
      <c r="C94" s="251" t="s">
        <v>417</v>
      </c>
      <c r="D94" s="251"/>
      <c r="E94" s="251"/>
      <c r="F94" s="274" t="s">
        <v>384</v>
      </c>
      <c r="G94" s="275"/>
      <c r="H94" s="251" t="s">
        <v>418</v>
      </c>
      <c r="I94" s="251" t="s">
        <v>419</v>
      </c>
      <c r="J94" s="251"/>
      <c r="K94" s="265"/>
    </row>
    <row r="95" s="1" customFormat="1" ht="15" customHeight="1">
      <c r="B95" s="276"/>
      <c r="C95" s="251" t="s">
        <v>420</v>
      </c>
      <c r="D95" s="251"/>
      <c r="E95" s="251"/>
      <c r="F95" s="274" t="s">
        <v>384</v>
      </c>
      <c r="G95" s="275"/>
      <c r="H95" s="251" t="s">
        <v>420</v>
      </c>
      <c r="I95" s="251" t="s">
        <v>419</v>
      </c>
      <c r="J95" s="251"/>
      <c r="K95" s="265"/>
    </row>
    <row r="96" s="1" customFormat="1" ht="15" customHeight="1">
      <c r="B96" s="276"/>
      <c r="C96" s="251" t="s">
        <v>36</v>
      </c>
      <c r="D96" s="251"/>
      <c r="E96" s="251"/>
      <c r="F96" s="274" t="s">
        <v>384</v>
      </c>
      <c r="G96" s="275"/>
      <c r="H96" s="251" t="s">
        <v>421</v>
      </c>
      <c r="I96" s="251" t="s">
        <v>419</v>
      </c>
      <c r="J96" s="251"/>
      <c r="K96" s="265"/>
    </row>
    <row r="97" s="1" customFormat="1" ht="15" customHeight="1">
      <c r="B97" s="276"/>
      <c r="C97" s="251" t="s">
        <v>46</v>
      </c>
      <c r="D97" s="251"/>
      <c r="E97" s="251"/>
      <c r="F97" s="274" t="s">
        <v>384</v>
      </c>
      <c r="G97" s="275"/>
      <c r="H97" s="251" t="s">
        <v>422</v>
      </c>
      <c r="I97" s="251" t="s">
        <v>419</v>
      </c>
      <c r="J97" s="251"/>
      <c r="K97" s="265"/>
    </row>
    <row r="98" s="1" customFormat="1" ht="15" customHeight="1">
      <c r="B98" s="279"/>
      <c r="C98" s="280"/>
      <c r="D98" s="280"/>
      <c r="E98" s="280"/>
      <c r="F98" s="280"/>
      <c r="G98" s="280"/>
      <c r="H98" s="280"/>
      <c r="I98" s="280"/>
      <c r="J98" s="280"/>
      <c r="K98" s="281"/>
    </row>
    <row r="99" s="1" customFormat="1" ht="18.75" customHeight="1">
      <c r="B99" s="282"/>
      <c r="C99" s="283"/>
      <c r="D99" s="283"/>
      <c r="E99" s="283"/>
      <c r="F99" s="283"/>
      <c r="G99" s="283"/>
      <c r="H99" s="283"/>
      <c r="I99" s="283"/>
      <c r="J99" s="283"/>
      <c r="K99" s="282"/>
    </row>
    <row r="100" s="1" customFormat="1" ht="18.75" customHeight="1">
      <c r="B100" s="259"/>
      <c r="C100" s="259"/>
      <c r="D100" s="259"/>
      <c r="E100" s="259"/>
      <c r="F100" s="259"/>
      <c r="G100" s="259"/>
      <c r="H100" s="259"/>
      <c r="I100" s="259"/>
      <c r="J100" s="259"/>
      <c r="K100" s="259"/>
    </row>
    <row r="101" s="1" customFormat="1" ht="7.5" customHeight="1">
      <c r="B101" s="260"/>
      <c r="C101" s="261"/>
      <c r="D101" s="261"/>
      <c r="E101" s="261"/>
      <c r="F101" s="261"/>
      <c r="G101" s="261"/>
      <c r="H101" s="261"/>
      <c r="I101" s="261"/>
      <c r="J101" s="261"/>
      <c r="K101" s="262"/>
    </row>
    <row r="102" s="1" customFormat="1" ht="45" customHeight="1">
      <c r="B102" s="263"/>
      <c r="C102" s="264" t="s">
        <v>423</v>
      </c>
      <c r="D102" s="264"/>
      <c r="E102" s="264"/>
      <c r="F102" s="264"/>
      <c r="G102" s="264"/>
      <c r="H102" s="264"/>
      <c r="I102" s="264"/>
      <c r="J102" s="264"/>
      <c r="K102" s="265"/>
    </row>
    <row r="103" s="1" customFormat="1" ht="17.25" customHeight="1">
      <c r="B103" s="263"/>
      <c r="C103" s="266" t="s">
        <v>378</v>
      </c>
      <c r="D103" s="266"/>
      <c r="E103" s="266"/>
      <c r="F103" s="266" t="s">
        <v>379</v>
      </c>
      <c r="G103" s="267"/>
      <c r="H103" s="266" t="s">
        <v>52</v>
      </c>
      <c r="I103" s="266" t="s">
        <v>55</v>
      </c>
      <c r="J103" s="266" t="s">
        <v>380</v>
      </c>
      <c r="K103" s="265"/>
    </row>
    <row r="104" s="1" customFormat="1" ht="17.25" customHeight="1">
      <c r="B104" s="263"/>
      <c r="C104" s="268" t="s">
        <v>381</v>
      </c>
      <c r="D104" s="268"/>
      <c r="E104" s="268"/>
      <c r="F104" s="269" t="s">
        <v>382</v>
      </c>
      <c r="G104" s="270"/>
      <c r="H104" s="268"/>
      <c r="I104" s="268"/>
      <c r="J104" s="268" t="s">
        <v>383</v>
      </c>
      <c r="K104" s="265"/>
    </row>
    <row r="105" s="1" customFormat="1" ht="5.25" customHeight="1">
      <c r="B105" s="263"/>
      <c r="C105" s="266"/>
      <c r="D105" s="266"/>
      <c r="E105" s="266"/>
      <c r="F105" s="266"/>
      <c r="G105" s="284"/>
      <c r="H105" s="266"/>
      <c r="I105" s="266"/>
      <c r="J105" s="266"/>
      <c r="K105" s="265"/>
    </row>
    <row r="106" s="1" customFormat="1" ht="15" customHeight="1">
      <c r="B106" s="263"/>
      <c r="C106" s="251" t="s">
        <v>51</v>
      </c>
      <c r="D106" s="273"/>
      <c r="E106" s="273"/>
      <c r="F106" s="274" t="s">
        <v>384</v>
      </c>
      <c r="G106" s="251"/>
      <c r="H106" s="251" t="s">
        <v>424</v>
      </c>
      <c r="I106" s="251" t="s">
        <v>386</v>
      </c>
      <c r="J106" s="251">
        <v>20</v>
      </c>
      <c r="K106" s="265"/>
    </row>
    <row r="107" s="1" customFormat="1" ht="15" customHeight="1">
      <c r="B107" s="263"/>
      <c r="C107" s="251" t="s">
        <v>387</v>
      </c>
      <c r="D107" s="251"/>
      <c r="E107" s="251"/>
      <c r="F107" s="274" t="s">
        <v>384</v>
      </c>
      <c r="G107" s="251"/>
      <c r="H107" s="251" t="s">
        <v>424</v>
      </c>
      <c r="I107" s="251" t="s">
        <v>386</v>
      </c>
      <c r="J107" s="251">
        <v>120</v>
      </c>
      <c r="K107" s="265"/>
    </row>
    <row r="108" s="1" customFormat="1" ht="15" customHeight="1">
      <c r="B108" s="276"/>
      <c r="C108" s="251" t="s">
        <v>389</v>
      </c>
      <c r="D108" s="251"/>
      <c r="E108" s="251"/>
      <c r="F108" s="274" t="s">
        <v>390</v>
      </c>
      <c r="G108" s="251"/>
      <c r="H108" s="251" t="s">
        <v>424</v>
      </c>
      <c r="I108" s="251" t="s">
        <v>386</v>
      </c>
      <c r="J108" s="251">
        <v>50</v>
      </c>
      <c r="K108" s="265"/>
    </row>
    <row r="109" s="1" customFormat="1" ht="15" customHeight="1">
      <c r="B109" s="276"/>
      <c r="C109" s="251" t="s">
        <v>392</v>
      </c>
      <c r="D109" s="251"/>
      <c r="E109" s="251"/>
      <c r="F109" s="274" t="s">
        <v>384</v>
      </c>
      <c r="G109" s="251"/>
      <c r="H109" s="251" t="s">
        <v>424</v>
      </c>
      <c r="I109" s="251" t="s">
        <v>394</v>
      </c>
      <c r="J109" s="251"/>
      <c r="K109" s="265"/>
    </row>
    <row r="110" s="1" customFormat="1" ht="15" customHeight="1">
      <c r="B110" s="276"/>
      <c r="C110" s="251" t="s">
        <v>403</v>
      </c>
      <c r="D110" s="251"/>
      <c r="E110" s="251"/>
      <c r="F110" s="274" t="s">
        <v>390</v>
      </c>
      <c r="G110" s="251"/>
      <c r="H110" s="251" t="s">
        <v>424</v>
      </c>
      <c r="I110" s="251" t="s">
        <v>386</v>
      </c>
      <c r="J110" s="251">
        <v>50</v>
      </c>
      <c r="K110" s="265"/>
    </row>
    <row r="111" s="1" customFormat="1" ht="15" customHeight="1">
      <c r="B111" s="276"/>
      <c r="C111" s="251" t="s">
        <v>411</v>
      </c>
      <c r="D111" s="251"/>
      <c r="E111" s="251"/>
      <c r="F111" s="274" t="s">
        <v>390</v>
      </c>
      <c r="G111" s="251"/>
      <c r="H111" s="251" t="s">
        <v>424</v>
      </c>
      <c r="I111" s="251" t="s">
        <v>386</v>
      </c>
      <c r="J111" s="251">
        <v>50</v>
      </c>
      <c r="K111" s="265"/>
    </row>
    <row r="112" s="1" customFormat="1" ht="15" customHeight="1">
      <c r="B112" s="276"/>
      <c r="C112" s="251" t="s">
        <v>409</v>
      </c>
      <c r="D112" s="251"/>
      <c r="E112" s="251"/>
      <c r="F112" s="274" t="s">
        <v>390</v>
      </c>
      <c r="G112" s="251"/>
      <c r="H112" s="251" t="s">
        <v>424</v>
      </c>
      <c r="I112" s="251" t="s">
        <v>386</v>
      </c>
      <c r="J112" s="251">
        <v>50</v>
      </c>
      <c r="K112" s="265"/>
    </row>
    <row r="113" s="1" customFormat="1" ht="15" customHeight="1">
      <c r="B113" s="276"/>
      <c r="C113" s="251" t="s">
        <v>51</v>
      </c>
      <c r="D113" s="251"/>
      <c r="E113" s="251"/>
      <c r="F113" s="274" t="s">
        <v>384</v>
      </c>
      <c r="G113" s="251"/>
      <c r="H113" s="251" t="s">
        <v>425</v>
      </c>
      <c r="I113" s="251" t="s">
        <v>386</v>
      </c>
      <c r="J113" s="251">
        <v>20</v>
      </c>
      <c r="K113" s="265"/>
    </row>
    <row r="114" s="1" customFormat="1" ht="15" customHeight="1">
      <c r="B114" s="276"/>
      <c r="C114" s="251" t="s">
        <v>426</v>
      </c>
      <c r="D114" s="251"/>
      <c r="E114" s="251"/>
      <c r="F114" s="274" t="s">
        <v>384</v>
      </c>
      <c r="G114" s="251"/>
      <c r="H114" s="251" t="s">
        <v>427</v>
      </c>
      <c r="I114" s="251" t="s">
        <v>386</v>
      </c>
      <c r="J114" s="251">
        <v>120</v>
      </c>
      <c r="K114" s="265"/>
    </row>
    <row r="115" s="1" customFormat="1" ht="15" customHeight="1">
      <c r="B115" s="276"/>
      <c r="C115" s="251" t="s">
        <v>36</v>
      </c>
      <c r="D115" s="251"/>
      <c r="E115" s="251"/>
      <c r="F115" s="274" t="s">
        <v>384</v>
      </c>
      <c r="G115" s="251"/>
      <c r="H115" s="251" t="s">
        <v>428</v>
      </c>
      <c r="I115" s="251" t="s">
        <v>419</v>
      </c>
      <c r="J115" s="251"/>
      <c r="K115" s="265"/>
    </row>
    <row r="116" s="1" customFormat="1" ht="15" customHeight="1">
      <c r="B116" s="276"/>
      <c r="C116" s="251" t="s">
        <v>46</v>
      </c>
      <c r="D116" s="251"/>
      <c r="E116" s="251"/>
      <c r="F116" s="274" t="s">
        <v>384</v>
      </c>
      <c r="G116" s="251"/>
      <c r="H116" s="251" t="s">
        <v>429</v>
      </c>
      <c r="I116" s="251" t="s">
        <v>419</v>
      </c>
      <c r="J116" s="251"/>
      <c r="K116" s="265"/>
    </row>
    <row r="117" s="1" customFormat="1" ht="15" customHeight="1">
      <c r="B117" s="276"/>
      <c r="C117" s="251" t="s">
        <v>55</v>
      </c>
      <c r="D117" s="251"/>
      <c r="E117" s="251"/>
      <c r="F117" s="274" t="s">
        <v>384</v>
      </c>
      <c r="G117" s="251"/>
      <c r="H117" s="251" t="s">
        <v>430</v>
      </c>
      <c r="I117" s="251" t="s">
        <v>431</v>
      </c>
      <c r="J117" s="251"/>
      <c r="K117" s="265"/>
    </row>
    <row r="118" s="1" customFormat="1" ht="15" customHeight="1">
      <c r="B118" s="279"/>
      <c r="C118" s="285"/>
      <c r="D118" s="285"/>
      <c r="E118" s="285"/>
      <c r="F118" s="285"/>
      <c r="G118" s="285"/>
      <c r="H118" s="285"/>
      <c r="I118" s="285"/>
      <c r="J118" s="285"/>
      <c r="K118" s="281"/>
    </row>
    <row r="119" s="1" customFormat="1" ht="18.75" customHeight="1">
      <c r="B119" s="286"/>
      <c r="C119" s="287"/>
      <c r="D119" s="287"/>
      <c r="E119" s="287"/>
      <c r="F119" s="288"/>
      <c r="G119" s="287"/>
      <c r="H119" s="287"/>
      <c r="I119" s="287"/>
      <c r="J119" s="287"/>
      <c r="K119" s="286"/>
    </row>
    <row r="120" s="1" customFormat="1" ht="18.75" customHeight="1"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</row>
    <row r="121" s="1" customFormat="1" ht="7.5" customHeight="1">
      <c r="B121" s="289"/>
      <c r="C121" s="290"/>
      <c r="D121" s="290"/>
      <c r="E121" s="290"/>
      <c r="F121" s="290"/>
      <c r="G121" s="290"/>
      <c r="H121" s="290"/>
      <c r="I121" s="290"/>
      <c r="J121" s="290"/>
      <c r="K121" s="291"/>
    </row>
    <row r="122" s="1" customFormat="1" ht="45" customHeight="1">
      <c r="B122" s="292"/>
      <c r="C122" s="242" t="s">
        <v>432</v>
      </c>
      <c r="D122" s="242"/>
      <c r="E122" s="242"/>
      <c r="F122" s="242"/>
      <c r="G122" s="242"/>
      <c r="H122" s="242"/>
      <c r="I122" s="242"/>
      <c r="J122" s="242"/>
      <c r="K122" s="293"/>
    </row>
    <row r="123" s="1" customFormat="1" ht="17.25" customHeight="1">
      <c r="B123" s="294"/>
      <c r="C123" s="266" t="s">
        <v>378</v>
      </c>
      <c r="D123" s="266"/>
      <c r="E123" s="266"/>
      <c r="F123" s="266" t="s">
        <v>379</v>
      </c>
      <c r="G123" s="267"/>
      <c r="H123" s="266" t="s">
        <v>52</v>
      </c>
      <c r="I123" s="266" t="s">
        <v>55</v>
      </c>
      <c r="J123" s="266" t="s">
        <v>380</v>
      </c>
      <c r="K123" s="295"/>
    </row>
    <row r="124" s="1" customFormat="1" ht="17.25" customHeight="1">
      <c r="B124" s="294"/>
      <c r="C124" s="268" t="s">
        <v>381</v>
      </c>
      <c r="D124" s="268"/>
      <c r="E124" s="268"/>
      <c r="F124" s="269" t="s">
        <v>382</v>
      </c>
      <c r="G124" s="270"/>
      <c r="H124" s="268"/>
      <c r="I124" s="268"/>
      <c r="J124" s="268" t="s">
        <v>383</v>
      </c>
      <c r="K124" s="295"/>
    </row>
    <row r="125" s="1" customFormat="1" ht="5.25" customHeight="1">
      <c r="B125" s="296"/>
      <c r="C125" s="271"/>
      <c r="D125" s="271"/>
      <c r="E125" s="271"/>
      <c r="F125" s="271"/>
      <c r="G125" s="297"/>
      <c r="H125" s="271"/>
      <c r="I125" s="271"/>
      <c r="J125" s="271"/>
      <c r="K125" s="298"/>
    </row>
    <row r="126" s="1" customFormat="1" ht="15" customHeight="1">
      <c r="B126" s="296"/>
      <c r="C126" s="251" t="s">
        <v>387</v>
      </c>
      <c r="D126" s="273"/>
      <c r="E126" s="273"/>
      <c r="F126" s="274" t="s">
        <v>384</v>
      </c>
      <c r="G126" s="251"/>
      <c r="H126" s="251" t="s">
        <v>424</v>
      </c>
      <c r="I126" s="251" t="s">
        <v>386</v>
      </c>
      <c r="J126" s="251">
        <v>120</v>
      </c>
      <c r="K126" s="299"/>
    </row>
    <row r="127" s="1" customFormat="1" ht="15" customHeight="1">
      <c r="B127" s="296"/>
      <c r="C127" s="251" t="s">
        <v>433</v>
      </c>
      <c r="D127" s="251"/>
      <c r="E127" s="251"/>
      <c r="F127" s="274" t="s">
        <v>384</v>
      </c>
      <c r="G127" s="251"/>
      <c r="H127" s="251" t="s">
        <v>434</v>
      </c>
      <c r="I127" s="251" t="s">
        <v>386</v>
      </c>
      <c r="J127" s="251" t="s">
        <v>435</v>
      </c>
      <c r="K127" s="299"/>
    </row>
    <row r="128" s="1" customFormat="1" ht="15" customHeight="1">
      <c r="B128" s="296"/>
      <c r="C128" s="251" t="s">
        <v>332</v>
      </c>
      <c r="D128" s="251"/>
      <c r="E128" s="251"/>
      <c r="F128" s="274" t="s">
        <v>384</v>
      </c>
      <c r="G128" s="251"/>
      <c r="H128" s="251" t="s">
        <v>436</v>
      </c>
      <c r="I128" s="251" t="s">
        <v>386</v>
      </c>
      <c r="J128" s="251" t="s">
        <v>435</v>
      </c>
      <c r="K128" s="299"/>
    </row>
    <row r="129" s="1" customFormat="1" ht="15" customHeight="1">
      <c r="B129" s="296"/>
      <c r="C129" s="251" t="s">
        <v>395</v>
      </c>
      <c r="D129" s="251"/>
      <c r="E129" s="251"/>
      <c r="F129" s="274" t="s">
        <v>390</v>
      </c>
      <c r="G129" s="251"/>
      <c r="H129" s="251" t="s">
        <v>396</v>
      </c>
      <c r="I129" s="251" t="s">
        <v>386</v>
      </c>
      <c r="J129" s="251">
        <v>15</v>
      </c>
      <c r="K129" s="299"/>
    </row>
    <row r="130" s="1" customFormat="1" ht="15" customHeight="1">
      <c r="B130" s="296"/>
      <c r="C130" s="277" t="s">
        <v>397</v>
      </c>
      <c r="D130" s="277"/>
      <c r="E130" s="277"/>
      <c r="F130" s="278" t="s">
        <v>390</v>
      </c>
      <c r="G130" s="277"/>
      <c r="H130" s="277" t="s">
        <v>398</v>
      </c>
      <c r="I130" s="277" t="s">
        <v>386</v>
      </c>
      <c r="J130" s="277">
        <v>15</v>
      </c>
      <c r="K130" s="299"/>
    </row>
    <row r="131" s="1" customFormat="1" ht="15" customHeight="1">
      <c r="B131" s="296"/>
      <c r="C131" s="277" t="s">
        <v>399</v>
      </c>
      <c r="D131" s="277"/>
      <c r="E131" s="277"/>
      <c r="F131" s="278" t="s">
        <v>390</v>
      </c>
      <c r="G131" s="277"/>
      <c r="H131" s="277" t="s">
        <v>400</v>
      </c>
      <c r="I131" s="277" t="s">
        <v>386</v>
      </c>
      <c r="J131" s="277">
        <v>20</v>
      </c>
      <c r="K131" s="299"/>
    </row>
    <row r="132" s="1" customFormat="1" ht="15" customHeight="1">
      <c r="B132" s="296"/>
      <c r="C132" s="277" t="s">
        <v>401</v>
      </c>
      <c r="D132" s="277"/>
      <c r="E132" s="277"/>
      <c r="F132" s="278" t="s">
        <v>390</v>
      </c>
      <c r="G132" s="277"/>
      <c r="H132" s="277" t="s">
        <v>402</v>
      </c>
      <c r="I132" s="277" t="s">
        <v>386</v>
      </c>
      <c r="J132" s="277">
        <v>20</v>
      </c>
      <c r="K132" s="299"/>
    </row>
    <row r="133" s="1" customFormat="1" ht="15" customHeight="1">
      <c r="B133" s="296"/>
      <c r="C133" s="251" t="s">
        <v>389</v>
      </c>
      <c r="D133" s="251"/>
      <c r="E133" s="251"/>
      <c r="F133" s="274" t="s">
        <v>390</v>
      </c>
      <c r="G133" s="251"/>
      <c r="H133" s="251" t="s">
        <v>424</v>
      </c>
      <c r="I133" s="251" t="s">
        <v>386</v>
      </c>
      <c r="J133" s="251">
        <v>50</v>
      </c>
      <c r="K133" s="299"/>
    </row>
    <row r="134" s="1" customFormat="1" ht="15" customHeight="1">
      <c r="B134" s="296"/>
      <c r="C134" s="251" t="s">
        <v>403</v>
      </c>
      <c r="D134" s="251"/>
      <c r="E134" s="251"/>
      <c r="F134" s="274" t="s">
        <v>390</v>
      </c>
      <c r="G134" s="251"/>
      <c r="H134" s="251" t="s">
        <v>424</v>
      </c>
      <c r="I134" s="251" t="s">
        <v>386</v>
      </c>
      <c r="J134" s="251">
        <v>50</v>
      </c>
      <c r="K134" s="299"/>
    </row>
    <row r="135" s="1" customFormat="1" ht="15" customHeight="1">
      <c r="B135" s="296"/>
      <c r="C135" s="251" t="s">
        <v>409</v>
      </c>
      <c r="D135" s="251"/>
      <c r="E135" s="251"/>
      <c r="F135" s="274" t="s">
        <v>390</v>
      </c>
      <c r="G135" s="251"/>
      <c r="H135" s="251" t="s">
        <v>424</v>
      </c>
      <c r="I135" s="251" t="s">
        <v>386</v>
      </c>
      <c r="J135" s="251">
        <v>50</v>
      </c>
      <c r="K135" s="299"/>
    </row>
    <row r="136" s="1" customFormat="1" ht="15" customHeight="1">
      <c r="B136" s="296"/>
      <c r="C136" s="251" t="s">
        <v>411</v>
      </c>
      <c r="D136" s="251"/>
      <c r="E136" s="251"/>
      <c r="F136" s="274" t="s">
        <v>390</v>
      </c>
      <c r="G136" s="251"/>
      <c r="H136" s="251" t="s">
        <v>424</v>
      </c>
      <c r="I136" s="251" t="s">
        <v>386</v>
      </c>
      <c r="J136" s="251">
        <v>50</v>
      </c>
      <c r="K136" s="299"/>
    </row>
    <row r="137" s="1" customFormat="1" ht="15" customHeight="1">
      <c r="B137" s="296"/>
      <c r="C137" s="251" t="s">
        <v>412</v>
      </c>
      <c r="D137" s="251"/>
      <c r="E137" s="251"/>
      <c r="F137" s="274" t="s">
        <v>390</v>
      </c>
      <c r="G137" s="251"/>
      <c r="H137" s="251" t="s">
        <v>437</v>
      </c>
      <c r="I137" s="251" t="s">
        <v>386</v>
      </c>
      <c r="J137" s="251">
        <v>255</v>
      </c>
      <c r="K137" s="299"/>
    </row>
    <row r="138" s="1" customFormat="1" ht="15" customHeight="1">
      <c r="B138" s="296"/>
      <c r="C138" s="251" t="s">
        <v>414</v>
      </c>
      <c r="D138" s="251"/>
      <c r="E138" s="251"/>
      <c r="F138" s="274" t="s">
        <v>384</v>
      </c>
      <c r="G138" s="251"/>
      <c r="H138" s="251" t="s">
        <v>438</v>
      </c>
      <c r="I138" s="251" t="s">
        <v>416</v>
      </c>
      <c r="J138" s="251"/>
      <c r="K138" s="299"/>
    </row>
    <row r="139" s="1" customFormat="1" ht="15" customHeight="1">
      <c r="B139" s="296"/>
      <c r="C139" s="251" t="s">
        <v>417</v>
      </c>
      <c r="D139" s="251"/>
      <c r="E139" s="251"/>
      <c r="F139" s="274" t="s">
        <v>384</v>
      </c>
      <c r="G139" s="251"/>
      <c r="H139" s="251" t="s">
        <v>439</v>
      </c>
      <c r="I139" s="251" t="s">
        <v>419</v>
      </c>
      <c r="J139" s="251"/>
      <c r="K139" s="299"/>
    </row>
    <row r="140" s="1" customFormat="1" ht="15" customHeight="1">
      <c r="B140" s="296"/>
      <c r="C140" s="251" t="s">
        <v>420</v>
      </c>
      <c r="D140" s="251"/>
      <c r="E140" s="251"/>
      <c r="F140" s="274" t="s">
        <v>384</v>
      </c>
      <c r="G140" s="251"/>
      <c r="H140" s="251" t="s">
        <v>420</v>
      </c>
      <c r="I140" s="251" t="s">
        <v>419</v>
      </c>
      <c r="J140" s="251"/>
      <c r="K140" s="299"/>
    </row>
    <row r="141" s="1" customFormat="1" ht="15" customHeight="1">
      <c r="B141" s="296"/>
      <c r="C141" s="251" t="s">
        <v>36</v>
      </c>
      <c r="D141" s="251"/>
      <c r="E141" s="251"/>
      <c r="F141" s="274" t="s">
        <v>384</v>
      </c>
      <c r="G141" s="251"/>
      <c r="H141" s="251" t="s">
        <v>440</v>
      </c>
      <c r="I141" s="251" t="s">
        <v>419</v>
      </c>
      <c r="J141" s="251"/>
      <c r="K141" s="299"/>
    </row>
    <row r="142" s="1" customFormat="1" ht="15" customHeight="1">
      <c r="B142" s="296"/>
      <c r="C142" s="251" t="s">
        <v>441</v>
      </c>
      <c r="D142" s="251"/>
      <c r="E142" s="251"/>
      <c r="F142" s="274" t="s">
        <v>384</v>
      </c>
      <c r="G142" s="251"/>
      <c r="H142" s="251" t="s">
        <v>442</v>
      </c>
      <c r="I142" s="251" t="s">
        <v>419</v>
      </c>
      <c r="J142" s="251"/>
      <c r="K142" s="299"/>
    </row>
    <row r="143" s="1" customFormat="1" ht="15" customHeight="1">
      <c r="B143" s="300"/>
      <c r="C143" s="301"/>
      <c r="D143" s="301"/>
      <c r="E143" s="301"/>
      <c r="F143" s="301"/>
      <c r="G143" s="301"/>
      <c r="H143" s="301"/>
      <c r="I143" s="301"/>
      <c r="J143" s="301"/>
      <c r="K143" s="302"/>
    </row>
    <row r="144" s="1" customFormat="1" ht="18.75" customHeight="1">
      <c r="B144" s="287"/>
      <c r="C144" s="287"/>
      <c r="D144" s="287"/>
      <c r="E144" s="287"/>
      <c r="F144" s="288"/>
      <c r="G144" s="287"/>
      <c r="H144" s="287"/>
      <c r="I144" s="287"/>
      <c r="J144" s="287"/>
      <c r="K144" s="287"/>
    </row>
    <row r="145" s="1" customFormat="1" ht="18.75" customHeight="1">
      <c r="B145" s="259"/>
      <c r="C145" s="259"/>
      <c r="D145" s="259"/>
      <c r="E145" s="259"/>
      <c r="F145" s="259"/>
      <c r="G145" s="259"/>
      <c r="H145" s="259"/>
      <c r="I145" s="259"/>
      <c r="J145" s="259"/>
      <c r="K145" s="259"/>
    </row>
    <row r="146" s="1" customFormat="1" ht="7.5" customHeight="1">
      <c r="B146" s="260"/>
      <c r="C146" s="261"/>
      <c r="D146" s="261"/>
      <c r="E146" s="261"/>
      <c r="F146" s="261"/>
      <c r="G146" s="261"/>
      <c r="H146" s="261"/>
      <c r="I146" s="261"/>
      <c r="J146" s="261"/>
      <c r="K146" s="262"/>
    </row>
    <row r="147" s="1" customFormat="1" ht="45" customHeight="1">
      <c r="B147" s="263"/>
      <c r="C147" s="264" t="s">
        <v>443</v>
      </c>
      <c r="D147" s="264"/>
      <c r="E147" s="264"/>
      <c r="F147" s="264"/>
      <c r="G147" s="264"/>
      <c r="H147" s="264"/>
      <c r="I147" s="264"/>
      <c r="J147" s="264"/>
      <c r="K147" s="265"/>
    </row>
    <row r="148" s="1" customFormat="1" ht="17.25" customHeight="1">
      <c r="B148" s="263"/>
      <c r="C148" s="266" t="s">
        <v>378</v>
      </c>
      <c r="D148" s="266"/>
      <c r="E148" s="266"/>
      <c r="F148" s="266" t="s">
        <v>379</v>
      </c>
      <c r="G148" s="267"/>
      <c r="H148" s="266" t="s">
        <v>52</v>
      </c>
      <c r="I148" s="266" t="s">
        <v>55</v>
      </c>
      <c r="J148" s="266" t="s">
        <v>380</v>
      </c>
      <c r="K148" s="265"/>
    </row>
    <row r="149" s="1" customFormat="1" ht="17.25" customHeight="1">
      <c r="B149" s="263"/>
      <c r="C149" s="268" t="s">
        <v>381</v>
      </c>
      <c r="D149" s="268"/>
      <c r="E149" s="268"/>
      <c r="F149" s="269" t="s">
        <v>382</v>
      </c>
      <c r="G149" s="270"/>
      <c r="H149" s="268"/>
      <c r="I149" s="268"/>
      <c r="J149" s="268" t="s">
        <v>383</v>
      </c>
      <c r="K149" s="265"/>
    </row>
    <row r="150" s="1" customFormat="1" ht="5.25" customHeight="1">
      <c r="B150" s="276"/>
      <c r="C150" s="271"/>
      <c r="D150" s="271"/>
      <c r="E150" s="271"/>
      <c r="F150" s="271"/>
      <c r="G150" s="272"/>
      <c r="H150" s="271"/>
      <c r="I150" s="271"/>
      <c r="J150" s="271"/>
      <c r="K150" s="299"/>
    </row>
    <row r="151" s="1" customFormat="1" ht="15" customHeight="1">
      <c r="B151" s="276"/>
      <c r="C151" s="303" t="s">
        <v>387</v>
      </c>
      <c r="D151" s="251"/>
      <c r="E151" s="251"/>
      <c r="F151" s="304" t="s">
        <v>384</v>
      </c>
      <c r="G151" s="251"/>
      <c r="H151" s="303" t="s">
        <v>424</v>
      </c>
      <c r="I151" s="303" t="s">
        <v>386</v>
      </c>
      <c r="J151" s="303">
        <v>120</v>
      </c>
      <c r="K151" s="299"/>
    </row>
    <row r="152" s="1" customFormat="1" ht="15" customHeight="1">
      <c r="B152" s="276"/>
      <c r="C152" s="303" t="s">
        <v>433</v>
      </c>
      <c r="D152" s="251"/>
      <c r="E152" s="251"/>
      <c r="F152" s="304" t="s">
        <v>384</v>
      </c>
      <c r="G152" s="251"/>
      <c r="H152" s="303" t="s">
        <v>444</v>
      </c>
      <c r="I152" s="303" t="s">
        <v>386</v>
      </c>
      <c r="J152" s="303" t="s">
        <v>435</v>
      </c>
      <c r="K152" s="299"/>
    </row>
    <row r="153" s="1" customFormat="1" ht="15" customHeight="1">
      <c r="B153" s="276"/>
      <c r="C153" s="303" t="s">
        <v>332</v>
      </c>
      <c r="D153" s="251"/>
      <c r="E153" s="251"/>
      <c r="F153" s="304" t="s">
        <v>384</v>
      </c>
      <c r="G153" s="251"/>
      <c r="H153" s="303" t="s">
        <v>445</v>
      </c>
      <c r="I153" s="303" t="s">
        <v>386</v>
      </c>
      <c r="J153" s="303" t="s">
        <v>435</v>
      </c>
      <c r="K153" s="299"/>
    </row>
    <row r="154" s="1" customFormat="1" ht="15" customHeight="1">
      <c r="B154" s="276"/>
      <c r="C154" s="303" t="s">
        <v>389</v>
      </c>
      <c r="D154" s="251"/>
      <c r="E154" s="251"/>
      <c r="F154" s="304" t="s">
        <v>390</v>
      </c>
      <c r="G154" s="251"/>
      <c r="H154" s="303" t="s">
        <v>424</v>
      </c>
      <c r="I154" s="303" t="s">
        <v>386</v>
      </c>
      <c r="J154" s="303">
        <v>50</v>
      </c>
      <c r="K154" s="299"/>
    </row>
    <row r="155" s="1" customFormat="1" ht="15" customHeight="1">
      <c r="B155" s="276"/>
      <c r="C155" s="303" t="s">
        <v>392</v>
      </c>
      <c r="D155" s="251"/>
      <c r="E155" s="251"/>
      <c r="F155" s="304" t="s">
        <v>384</v>
      </c>
      <c r="G155" s="251"/>
      <c r="H155" s="303" t="s">
        <v>424</v>
      </c>
      <c r="I155" s="303" t="s">
        <v>394</v>
      </c>
      <c r="J155" s="303"/>
      <c r="K155" s="299"/>
    </row>
    <row r="156" s="1" customFormat="1" ht="15" customHeight="1">
      <c r="B156" s="276"/>
      <c r="C156" s="303" t="s">
        <v>403</v>
      </c>
      <c r="D156" s="251"/>
      <c r="E156" s="251"/>
      <c r="F156" s="304" t="s">
        <v>390</v>
      </c>
      <c r="G156" s="251"/>
      <c r="H156" s="303" t="s">
        <v>424</v>
      </c>
      <c r="I156" s="303" t="s">
        <v>386</v>
      </c>
      <c r="J156" s="303">
        <v>50</v>
      </c>
      <c r="K156" s="299"/>
    </row>
    <row r="157" s="1" customFormat="1" ht="15" customHeight="1">
      <c r="B157" s="276"/>
      <c r="C157" s="303" t="s">
        <v>411</v>
      </c>
      <c r="D157" s="251"/>
      <c r="E157" s="251"/>
      <c r="F157" s="304" t="s">
        <v>390</v>
      </c>
      <c r="G157" s="251"/>
      <c r="H157" s="303" t="s">
        <v>424</v>
      </c>
      <c r="I157" s="303" t="s">
        <v>386</v>
      </c>
      <c r="J157" s="303">
        <v>50</v>
      </c>
      <c r="K157" s="299"/>
    </row>
    <row r="158" s="1" customFormat="1" ht="15" customHeight="1">
      <c r="B158" s="276"/>
      <c r="C158" s="303" t="s">
        <v>409</v>
      </c>
      <c r="D158" s="251"/>
      <c r="E158" s="251"/>
      <c r="F158" s="304" t="s">
        <v>390</v>
      </c>
      <c r="G158" s="251"/>
      <c r="H158" s="303" t="s">
        <v>424</v>
      </c>
      <c r="I158" s="303" t="s">
        <v>386</v>
      </c>
      <c r="J158" s="303">
        <v>50</v>
      </c>
      <c r="K158" s="299"/>
    </row>
    <row r="159" s="1" customFormat="1" ht="15" customHeight="1">
      <c r="B159" s="276"/>
      <c r="C159" s="303" t="s">
        <v>97</v>
      </c>
      <c r="D159" s="251"/>
      <c r="E159" s="251"/>
      <c r="F159" s="304" t="s">
        <v>384</v>
      </c>
      <c r="G159" s="251"/>
      <c r="H159" s="303" t="s">
        <v>446</v>
      </c>
      <c r="I159" s="303" t="s">
        <v>386</v>
      </c>
      <c r="J159" s="303" t="s">
        <v>447</v>
      </c>
      <c r="K159" s="299"/>
    </row>
    <row r="160" s="1" customFormat="1" ht="15" customHeight="1">
      <c r="B160" s="276"/>
      <c r="C160" s="303" t="s">
        <v>448</v>
      </c>
      <c r="D160" s="251"/>
      <c r="E160" s="251"/>
      <c r="F160" s="304" t="s">
        <v>384</v>
      </c>
      <c r="G160" s="251"/>
      <c r="H160" s="303" t="s">
        <v>449</v>
      </c>
      <c r="I160" s="303" t="s">
        <v>419</v>
      </c>
      <c r="J160" s="303"/>
      <c r="K160" s="299"/>
    </row>
    <row r="161" s="1" customFormat="1" ht="15" customHeight="1">
      <c r="B161" s="305"/>
      <c r="C161" s="285"/>
      <c r="D161" s="285"/>
      <c r="E161" s="285"/>
      <c r="F161" s="285"/>
      <c r="G161" s="285"/>
      <c r="H161" s="285"/>
      <c r="I161" s="285"/>
      <c r="J161" s="285"/>
      <c r="K161" s="306"/>
    </row>
    <row r="162" s="1" customFormat="1" ht="18.75" customHeight="1">
      <c r="B162" s="287"/>
      <c r="C162" s="297"/>
      <c r="D162" s="297"/>
      <c r="E162" s="297"/>
      <c r="F162" s="307"/>
      <c r="G162" s="297"/>
      <c r="H162" s="297"/>
      <c r="I162" s="297"/>
      <c r="J162" s="297"/>
      <c r="K162" s="287"/>
    </row>
    <row r="163" s="1" customFormat="1" ht="18.75" customHeight="1">
      <c r="B163" s="259"/>
      <c r="C163" s="259"/>
      <c r="D163" s="259"/>
      <c r="E163" s="259"/>
      <c r="F163" s="259"/>
      <c r="G163" s="259"/>
      <c r="H163" s="259"/>
      <c r="I163" s="259"/>
      <c r="J163" s="259"/>
      <c r="K163" s="259"/>
    </row>
    <row r="164" s="1" customFormat="1" ht="7.5" customHeight="1">
      <c r="B164" s="238"/>
      <c r="C164" s="239"/>
      <c r="D164" s="239"/>
      <c r="E164" s="239"/>
      <c r="F164" s="239"/>
      <c r="G164" s="239"/>
      <c r="H164" s="239"/>
      <c r="I164" s="239"/>
      <c r="J164" s="239"/>
      <c r="K164" s="240"/>
    </row>
    <row r="165" s="1" customFormat="1" ht="45" customHeight="1">
      <c r="B165" s="241"/>
      <c r="C165" s="242" t="s">
        <v>450</v>
      </c>
      <c r="D165" s="242"/>
      <c r="E165" s="242"/>
      <c r="F165" s="242"/>
      <c r="G165" s="242"/>
      <c r="H165" s="242"/>
      <c r="I165" s="242"/>
      <c r="J165" s="242"/>
      <c r="K165" s="243"/>
    </row>
    <row r="166" s="1" customFormat="1" ht="17.25" customHeight="1">
      <c r="B166" s="241"/>
      <c r="C166" s="266" t="s">
        <v>378</v>
      </c>
      <c r="D166" s="266"/>
      <c r="E166" s="266"/>
      <c r="F166" s="266" t="s">
        <v>379</v>
      </c>
      <c r="G166" s="308"/>
      <c r="H166" s="309" t="s">
        <v>52</v>
      </c>
      <c r="I166" s="309" t="s">
        <v>55</v>
      </c>
      <c r="J166" s="266" t="s">
        <v>380</v>
      </c>
      <c r="K166" s="243"/>
    </row>
    <row r="167" s="1" customFormat="1" ht="17.25" customHeight="1">
      <c r="B167" s="244"/>
      <c r="C167" s="268" t="s">
        <v>381</v>
      </c>
      <c r="D167" s="268"/>
      <c r="E167" s="268"/>
      <c r="F167" s="269" t="s">
        <v>382</v>
      </c>
      <c r="G167" s="310"/>
      <c r="H167" s="311"/>
      <c r="I167" s="311"/>
      <c r="J167" s="268" t="s">
        <v>383</v>
      </c>
      <c r="K167" s="246"/>
    </row>
    <row r="168" s="1" customFormat="1" ht="5.25" customHeight="1">
      <c r="B168" s="276"/>
      <c r="C168" s="271"/>
      <c r="D168" s="271"/>
      <c r="E168" s="271"/>
      <c r="F168" s="271"/>
      <c r="G168" s="272"/>
      <c r="H168" s="271"/>
      <c r="I168" s="271"/>
      <c r="J168" s="271"/>
      <c r="K168" s="299"/>
    </row>
    <row r="169" s="1" customFormat="1" ht="15" customHeight="1">
      <c r="B169" s="276"/>
      <c r="C169" s="251" t="s">
        <v>387</v>
      </c>
      <c r="D169" s="251"/>
      <c r="E169" s="251"/>
      <c r="F169" s="274" t="s">
        <v>384</v>
      </c>
      <c r="G169" s="251"/>
      <c r="H169" s="251" t="s">
        <v>424</v>
      </c>
      <c r="I169" s="251" t="s">
        <v>386</v>
      </c>
      <c r="J169" s="251">
        <v>120</v>
      </c>
      <c r="K169" s="299"/>
    </row>
    <row r="170" s="1" customFormat="1" ht="15" customHeight="1">
      <c r="B170" s="276"/>
      <c r="C170" s="251" t="s">
        <v>433</v>
      </c>
      <c r="D170" s="251"/>
      <c r="E170" s="251"/>
      <c r="F170" s="274" t="s">
        <v>384</v>
      </c>
      <c r="G170" s="251"/>
      <c r="H170" s="251" t="s">
        <v>434</v>
      </c>
      <c r="I170" s="251" t="s">
        <v>386</v>
      </c>
      <c r="J170" s="251" t="s">
        <v>435</v>
      </c>
      <c r="K170" s="299"/>
    </row>
    <row r="171" s="1" customFormat="1" ht="15" customHeight="1">
      <c r="B171" s="276"/>
      <c r="C171" s="251" t="s">
        <v>332</v>
      </c>
      <c r="D171" s="251"/>
      <c r="E171" s="251"/>
      <c r="F171" s="274" t="s">
        <v>384</v>
      </c>
      <c r="G171" s="251"/>
      <c r="H171" s="251" t="s">
        <v>451</v>
      </c>
      <c r="I171" s="251" t="s">
        <v>386</v>
      </c>
      <c r="J171" s="251" t="s">
        <v>435</v>
      </c>
      <c r="K171" s="299"/>
    </row>
    <row r="172" s="1" customFormat="1" ht="15" customHeight="1">
      <c r="B172" s="276"/>
      <c r="C172" s="251" t="s">
        <v>389</v>
      </c>
      <c r="D172" s="251"/>
      <c r="E172" s="251"/>
      <c r="F172" s="274" t="s">
        <v>390</v>
      </c>
      <c r="G172" s="251"/>
      <c r="H172" s="251" t="s">
        <v>451</v>
      </c>
      <c r="I172" s="251" t="s">
        <v>386</v>
      </c>
      <c r="J172" s="251">
        <v>50</v>
      </c>
      <c r="K172" s="299"/>
    </row>
    <row r="173" s="1" customFormat="1" ht="15" customHeight="1">
      <c r="B173" s="276"/>
      <c r="C173" s="251" t="s">
        <v>392</v>
      </c>
      <c r="D173" s="251"/>
      <c r="E173" s="251"/>
      <c r="F173" s="274" t="s">
        <v>384</v>
      </c>
      <c r="G173" s="251"/>
      <c r="H173" s="251" t="s">
        <v>451</v>
      </c>
      <c r="I173" s="251" t="s">
        <v>394</v>
      </c>
      <c r="J173" s="251"/>
      <c r="K173" s="299"/>
    </row>
    <row r="174" s="1" customFormat="1" ht="15" customHeight="1">
      <c r="B174" s="276"/>
      <c r="C174" s="251" t="s">
        <v>403</v>
      </c>
      <c r="D174" s="251"/>
      <c r="E174" s="251"/>
      <c r="F174" s="274" t="s">
        <v>390</v>
      </c>
      <c r="G174" s="251"/>
      <c r="H174" s="251" t="s">
        <v>451</v>
      </c>
      <c r="I174" s="251" t="s">
        <v>386</v>
      </c>
      <c r="J174" s="251">
        <v>50</v>
      </c>
      <c r="K174" s="299"/>
    </row>
    <row r="175" s="1" customFormat="1" ht="15" customHeight="1">
      <c r="B175" s="276"/>
      <c r="C175" s="251" t="s">
        <v>411</v>
      </c>
      <c r="D175" s="251"/>
      <c r="E175" s="251"/>
      <c r="F175" s="274" t="s">
        <v>390</v>
      </c>
      <c r="G175" s="251"/>
      <c r="H175" s="251" t="s">
        <v>451</v>
      </c>
      <c r="I175" s="251" t="s">
        <v>386</v>
      </c>
      <c r="J175" s="251">
        <v>50</v>
      </c>
      <c r="K175" s="299"/>
    </row>
    <row r="176" s="1" customFormat="1" ht="15" customHeight="1">
      <c r="B176" s="276"/>
      <c r="C176" s="251" t="s">
        <v>409</v>
      </c>
      <c r="D176" s="251"/>
      <c r="E176" s="251"/>
      <c r="F176" s="274" t="s">
        <v>390</v>
      </c>
      <c r="G176" s="251"/>
      <c r="H176" s="251" t="s">
        <v>451</v>
      </c>
      <c r="I176" s="251" t="s">
        <v>386</v>
      </c>
      <c r="J176" s="251">
        <v>50</v>
      </c>
      <c r="K176" s="299"/>
    </row>
    <row r="177" s="1" customFormat="1" ht="15" customHeight="1">
      <c r="B177" s="276"/>
      <c r="C177" s="251" t="s">
        <v>109</v>
      </c>
      <c r="D177" s="251"/>
      <c r="E177" s="251"/>
      <c r="F177" s="274" t="s">
        <v>384</v>
      </c>
      <c r="G177" s="251"/>
      <c r="H177" s="251" t="s">
        <v>452</v>
      </c>
      <c r="I177" s="251" t="s">
        <v>453</v>
      </c>
      <c r="J177" s="251"/>
      <c r="K177" s="299"/>
    </row>
    <row r="178" s="1" customFormat="1" ht="15" customHeight="1">
      <c r="B178" s="276"/>
      <c r="C178" s="251" t="s">
        <v>55</v>
      </c>
      <c r="D178" s="251"/>
      <c r="E178" s="251"/>
      <c r="F178" s="274" t="s">
        <v>384</v>
      </c>
      <c r="G178" s="251"/>
      <c r="H178" s="251" t="s">
        <v>454</v>
      </c>
      <c r="I178" s="251" t="s">
        <v>455</v>
      </c>
      <c r="J178" s="251">
        <v>1</v>
      </c>
      <c r="K178" s="299"/>
    </row>
    <row r="179" s="1" customFormat="1" ht="15" customHeight="1">
      <c r="B179" s="276"/>
      <c r="C179" s="251" t="s">
        <v>51</v>
      </c>
      <c r="D179" s="251"/>
      <c r="E179" s="251"/>
      <c r="F179" s="274" t="s">
        <v>384</v>
      </c>
      <c r="G179" s="251"/>
      <c r="H179" s="251" t="s">
        <v>456</v>
      </c>
      <c r="I179" s="251" t="s">
        <v>386</v>
      </c>
      <c r="J179" s="251">
        <v>20</v>
      </c>
      <c r="K179" s="299"/>
    </row>
    <row r="180" s="1" customFormat="1" ht="15" customHeight="1">
      <c r="B180" s="276"/>
      <c r="C180" s="251" t="s">
        <v>52</v>
      </c>
      <c r="D180" s="251"/>
      <c r="E180" s="251"/>
      <c r="F180" s="274" t="s">
        <v>384</v>
      </c>
      <c r="G180" s="251"/>
      <c r="H180" s="251" t="s">
        <v>457</v>
      </c>
      <c r="I180" s="251" t="s">
        <v>386</v>
      </c>
      <c r="J180" s="251">
        <v>255</v>
      </c>
      <c r="K180" s="299"/>
    </row>
    <row r="181" s="1" customFormat="1" ht="15" customHeight="1">
      <c r="B181" s="276"/>
      <c r="C181" s="251" t="s">
        <v>110</v>
      </c>
      <c r="D181" s="251"/>
      <c r="E181" s="251"/>
      <c r="F181" s="274" t="s">
        <v>384</v>
      </c>
      <c r="G181" s="251"/>
      <c r="H181" s="251" t="s">
        <v>348</v>
      </c>
      <c r="I181" s="251" t="s">
        <v>386</v>
      </c>
      <c r="J181" s="251">
        <v>10</v>
      </c>
      <c r="K181" s="299"/>
    </row>
    <row r="182" s="1" customFormat="1" ht="15" customHeight="1">
      <c r="B182" s="276"/>
      <c r="C182" s="251" t="s">
        <v>111</v>
      </c>
      <c r="D182" s="251"/>
      <c r="E182" s="251"/>
      <c r="F182" s="274" t="s">
        <v>384</v>
      </c>
      <c r="G182" s="251"/>
      <c r="H182" s="251" t="s">
        <v>458</v>
      </c>
      <c r="I182" s="251" t="s">
        <v>419</v>
      </c>
      <c r="J182" s="251"/>
      <c r="K182" s="299"/>
    </row>
    <row r="183" s="1" customFormat="1" ht="15" customHeight="1">
      <c r="B183" s="276"/>
      <c r="C183" s="251" t="s">
        <v>459</v>
      </c>
      <c r="D183" s="251"/>
      <c r="E183" s="251"/>
      <c r="F183" s="274" t="s">
        <v>384</v>
      </c>
      <c r="G183" s="251"/>
      <c r="H183" s="251" t="s">
        <v>460</v>
      </c>
      <c r="I183" s="251" t="s">
        <v>419</v>
      </c>
      <c r="J183" s="251"/>
      <c r="K183" s="299"/>
    </row>
    <row r="184" s="1" customFormat="1" ht="15" customHeight="1">
      <c r="B184" s="276"/>
      <c r="C184" s="251" t="s">
        <v>448</v>
      </c>
      <c r="D184" s="251"/>
      <c r="E184" s="251"/>
      <c r="F184" s="274" t="s">
        <v>384</v>
      </c>
      <c r="G184" s="251"/>
      <c r="H184" s="251" t="s">
        <v>461</v>
      </c>
      <c r="I184" s="251" t="s">
        <v>419</v>
      </c>
      <c r="J184" s="251"/>
      <c r="K184" s="299"/>
    </row>
    <row r="185" s="1" customFormat="1" ht="15" customHeight="1">
      <c r="B185" s="276"/>
      <c r="C185" s="251" t="s">
        <v>113</v>
      </c>
      <c r="D185" s="251"/>
      <c r="E185" s="251"/>
      <c r="F185" s="274" t="s">
        <v>390</v>
      </c>
      <c r="G185" s="251"/>
      <c r="H185" s="251" t="s">
        <v>462</v>
      </c>
      <c r="I185" s="251" t="s">
        <v>386</v>
      </c>
      <c r="J185" s="251">
        <v>50</v>
      </c>
      <c r="K185" s="299"/>
    </row>
    <row r="186" s="1" customFormat="1" ht="15" customHeight="1">
      <c r="B186" s="276"/>
      <c r="C186" s="251" t="s">
        <v>463</v>
      </c>
      <c r="D186" s="251"/>
      <c r="E186" s="251"/>
      <c r="F186" s="274" t="s">
        <v>390</v>
      </c>
      <c r="G186" s="251"/>
      <c r="H186" s="251" t="s">
        <v>464</v>
      </c>
      <c r="I186" s="251" t="s">
        <v>465</v>
      </c>
      <c r="J186" s="251"/>
      <c r="K186" s="299"/>
    </row>
    <row r="187" s="1" customFormat="1" ht="15" customHeight="1">
      <c r="B187" s="276"/>
      <c r="C187" s="251" t="s">
        <v>466</v>
      </c>
      <c r="D187" s="251"/>
      <c r="E187" s="251"/>
      <c r="F187" s="274" t="s">
        <v>390</v>
      </c>
      <c r="G187" s="251"/>
      <c r="H187" s="251" t="s">
        <v>467</v>
      </c>
      <c r="I187" s="251" t="s">
        <v>465</v>
      </c>
      <c r="J187" s="251"/>
      <c r="K187" s="299"/>
    </row>
    <row r="188" s="1" customFormat="1" ht="15" customHeight="1">
      <c r="B188" s="276"/>
      <c r="C188" s="251" t="s">
        <v>468</v>
      </c>
      <c r="D188" s="251"/>
      <c r="E188" s="251"/>
      <c r="F188" s="274" t="s">
        <v>390</v>
      </c>
      <c r="G188" s="251"/>
      <c r="H188" s="251" t="s">
        <v>469</v>
      </c>
      <c r="I188" s="251" t="s">
        <v>465</v>
      </c>
      <c r="J188" s="251"/>
      <c r="K188" s="299"/>
    </row>
    <row r="189" s="1" customFormat="1" ht="15" customHeight="1">
      <c r="B189" s="276"/>
      <c r="C189" s="312" t="s">
        <v>470</v>
      </c>
      <c r="D189" s="251"/>
      <c r="E189" s="251"/>
      <c r="F189" s="274" t="s">
        <v>390</v>
      </c>
      <c r="G189" s="251"/>
      <c r="H189" s="251" t="s">
        <v>471</v>
      </c>
      <c r="I189" s="251" t="s">
        <v>472</v>
      </c>
      <c r="J189" s="313" t="s">
        <v>473</v>
      </c>
      <c r="K189" s="299"/>
    </row>
    <row r="190" s="15" customFormat="1" ht="15" customHeight="1">
      <c r="B190" s="314"/>
      <c r="C190" s="315" t="s">
        <v>474</v>
      </c>
      <c r="D190" s="316"/>
      <c r="E190" s="316"/>
      <c r="F190" s="317" t="s">
        <v>390</v>
      </c>
      <c r="G190" s="316"/>
      <c r="H190" s="316" t="s">
        <v>475</v>
      </c>
      <c r="I190" s="316" t="s">
        <v>472</v>
      </c>
      <c r="J190" s="318" t="s">
        <v>473</v>
      </c>
      <c r="K190" s="319"/>
    </row>
    <row r="191" s="1" customFormat="1" ht="15" customHeight="1">
      <c r="B191" s="276"/>
      <c r="C191" s="312" t="s">
        <v>40</v>
      </c>
      <c r="D191" s="251"/>
      <c r="E191" s="251"/>
      <c r="F191" s="274" t="s">
        <v>384</v>
      </c>
      <c r="G191" s="251"/>
      <c r="H191" s="248" t="s">
        <v>476</v>
      </c>
      <c r="I191" s="251" t="s">
        <v>477</v>
      </c>
      <c r="J191" s="251"/>
      <c r="K191" s="299"/>
    </row>
    <row r="192" s="1" customFormat="1" ht="15" customHeight="1">
      <c r="B192" s="276"/>
      <c r="C192" s="312" t="s">
        <v>478</v>
      </c>
      <c r="D192" s="251"/>
      <c r="E192" s="251"/>
      <c r="F192" s="274" t="s">
        <v>384</v>
      </c>
      <c r="G192" s="251"/>
      <c r="H192" s="251" t="s">
        <v>479</v>
      </c>
      <c r="I192" s="251" t="s">
        <v>419</v>
      </c>
      <c r="J192" s="251"/>
      <c r="K192" s="299"/>
    </row>
    <row r="193" s="1" customFormat="1" ht="15" customHeight="1">
      <c r="B193" s="276"/>
      <c r="C193" s="312" t="s">
        <v>480</v>
      </c>
      <c r="D193" s="251"/>
      <c r="E193" s="251"/>
      <c r="F193" s="274" t="s">
        <v>384</v>
      </c>
      <c r="G193" s="251"/>
      <c r="H193" s="251" t="s">
        <v>481</v>
      </c>
      <c r="I193" s="251" t="s">
        <v>419</v>
      </c>
      <c r="J193" s="251"/>
      <c r="K193" s="299"/>
    </row>
    <row r="194" s="1" customFormat="1" ht="15" customHeight="1">
      <c r="B194" s="276"/>
      <c r="C194" s="312" t="s">
        <v>482</v>
      </c>
      <c r="D194" s="251"/>
      <c r="E194" s="251"/>
      <c r="F194" s="274" t="s">
        <v>390</v>
      </c>
      <c r="G194" s="251"/>
      <c r="H194" s="251" t="s">
        <v>483</v>
      </c>
      <c r="I194" s="251" t="s">
        <v>419</v>
      </c>
      <c r="J194" s="251"/>
      <c r="K194" s="299"/>
    </row>
    <row r="195" s="1" customFormat="1" ht="15" customHeight="1">
      <c r="B195" s="305"/>
      <c r="C195" s="320"/>
      <c r="D195" s="285"/>
      <c r="E195" s="285"/>
      <c r="F195" s="285"/>
      <c r="G195" s="285"/>
      <c r="H195" s="285"/>
      <c r="I195" s="285"/>
      <c r="J195" s="285"/>
      <c r="K195" s="306"/>
    </row>
    <row r="196" s="1" customFormat="1" ht="18.75" customHeight="1">
      <c r="B196" s="287"/>
      <c r="C196" s="297"/>
      <c r="D196" s="297"/>
      <c r="E196" s="297"/>
      <c r="F196" s="307"/>
      <c r="G196" s="297"/>
      <c r="H196" s="297"/>
      <c r="I196" s="297"/>
      <c r="J196" s="297"/>
      <c r="K196" s="287"/>
    </row>
    <row r="197" s="1" customFormat="1" ht="18.75" customHeight="1">
      <c r="B197" s="287"/>
      <c r="C197" s="297"/>
      <c r="D197" s="297"/>
      <c r="E197" s="297"/>
      <c r="F197" s="307"/>
      <c r="G197" s="297"/>
      <c r="H197" s="297"/>
      <c r="I197" s="297"/>
      <c r="J197" s="297"/>
      <c r="K197" s="287"/>
    </row>
    <row r="198" s="1" customFormat="1" ht="18.75" customHeight="1">
      <c r="B198" s="259"/>
      <c r="C198" s="259"/>
      <c r="D198" s="259"/>
      <c r="E198" s="259"/>
      <c r="F198" s="259"/>
      <c r="G198" s="259"/>
      <c r="H198" s="259"/>
      <c r="I198" s="259"/>
      <c r="J198" s="259"/>
      <c r="K198" s="259"/>
    </row>
    <row r="199" s="1" customFormat="1" ht="13.5">
      <c r="B199" s="238"/>
      <c r="C199" s="239"/>
      <c r="D199" s="239"/>
      <c r="E199" s="239"/>
      <c r="F199" s="239"/>
      <c r="G199" s="239"/>
      <c r="H199" s="239"/>
      <c r="I199" s="239"/>
      <c r="J199" s="239"/>
      <c r="K199" s="240"/>
    </row>
    <row r="200" s="1" customFormat="1" ht="21">
      <c r="B200" s="241"/>
      <c r="C200" s="242" t="s">
        <v>484</v>
      </c>
      <c r="D200" s="242"/>
      <c r="E200" s="242"/>
      <c r="F200" s="242"/>
      <c r="G200" s="242"/>
      <c r="H200" s="242"/>
      <c r="I200" s="242"/>
      <c r="J200" s="242"/>
      <c r="K200" s="243"/>
    </row>
    <row r="201" s="1" customFormat="1" ht="25.5" customHeight="1">
      <c r="B201" s="241"/>
      <c r="C201" s="321" t="s">
        <v>485</v>
      </c>
      <c r="D201" s="321"/>
      <c r="E201" s="321"/>
      <c r="F201" s="321" t="s">
        <v>486</v>
      </c>
      <c r="G201" s="322"/>
      <c r="H201" s="321" t="s">
        <v>487</v>
      </c>
      <c r="I201" s="321"/>
      <c r="J201" s="321"/>
      <c r="K201" s="243"/>
    </row>
    <row r="202" s="1" customFormat="1" ht="5.25" customHeight="1">
      <c r="B202" s="276"/>
      <c r="C202" s="271"/>
      <c r="D202" s="271"/>
      <c r="E202" s="271"/>
      <c r="F202" s="271"/>
      <c r="G202" s="297"/>
      <c r="H202" s="271"/>
      <c r="I202" s="271"/>
      <c r="J202" s="271"/>
      <c r="K202" s="299"/>
    </row>
    <row r="203" s="1" customFormat="1" ht="15" customHeight="1">
      <c r="B203" s="276"/>
      <c r="C203" s="251" t="s">
        <v>477</v>
      </c>
      <c r="D203" s="251"/>
      <c r="E203" s="251"/>
      <c r="F203" s="274" t="s">
        <v>41</v>
      </c>
      <c r="G203" s="251"/>
      <c r="H203" s="251" t="s">
        <v>488</v>
      </c>
      <c r="I203" s="251"/>
      <c r="J203" s="251"/>
      <c r="K203" s="299"/>
    </row>
    <row r="204" s="1" customFormat="1" ht="15" customHeight="1">
      <c r="B204" s="276"/>
      <c r="C204" s="251"/>
      <c r="D204" s="251"/>
      <c r="E204" s="251"/>
      <c r="F204" s="274" t="s">
        <v>42</v>
      </c>
      <c r="G204" s="251"/>
      <c r="H204" s="251" t="s">
        <v>489</v>
      </c>
      <c r="I204" s="251"/>
      <c r="J204" s="251"/>
      <c r="K204" s="299"/>
    </row>
    <row r="205" s="1" customFormat="1" ht="15" customHeight="1">
      <c r="B205" s="276"/>
      <c r="C205" s="251"/>
      <c r="D205" s="251"/>
      <c r="E205" s="251"/>
      <c r="F205" s="274" t="s">
        <v>45</v>
      </c>
      <c r="G205" s="251"/>
      <c r="H205" s="251" t="s">
        <v>490</v>
      </c>
      <c r="I205" s="251"/>
      <c r="J205" s="251"/>
      <c r="K205" s="299"/>
    </row>
    <row r="206" s="1" customFormat="1" ht="15" customHeight="1">
      <c r="B206" s="276"/>
      <c r="C206" s="251"/>
      <c r="D206" s="251"/>
      <c r="E206" s="251"/>
      <c r="F206" s="274" t="s">
        <v>43</v>
      </c>
      <c r="G206" s="251"/>
      <c r="H206" s="251" t="s">
        <v>491</v>
      </c>
      <c r="I206" s="251"/>
      <c r="J206" s="251"/>
      <c r="K206" s="299"/>
    </row>
    <row r="207" s="1" customFormat="1" ht="15" customHeight="1">
      <c r="B207" s="276"/>
      <c r="C207" s="251"/>
      <c r="D207" s="251"/>
      <c r="E207" s="251"/>
      <c r="F207" s="274" t="s">
        <v>44</v>
      </c>
      <c r="G207" s="251"/>
      <c r="H207" s="251" t="s">
        <v>492</v>
      </c>
      <c r="I207" s="251"/>
      <c r="J207" s="251"/>
      <c r="K207" s="299"/>
    </row>
    <row r="208" s="1" customFormat="1" ht="15" customHeight="1">
      <c r="B208" s="276"/>
      <c r="C208" s="251"/>
      <c r="D208" s="251"/>
      <c r="E208" s="251"/>
      <c r="F208" s="274"/>
      <c r="G208" s="251"/>
      <c r="H208" s="251"/>
      <c r="I208" s="251"/>
      <c r="J208" s="251"/>
      <c r="K208" s="299"/>
    </row>
    <row r="209" s="1" customFormat="1" ht="15" customHeight="1">
      <c r="B209" s="276"/>
      <c r="C209" s="251" t="s">
        <v>431</v>
      </c>
      <c r="D209" s="251"/>
      <c r="E209" s="251"/>
      <c r="F209" s="274" t="s">
        <v>77</v>
      </c>
      <c r="G209" s="251"/>
      <c r="H209" s="251" t="s">
        <v>493</v>
      </c>
      <c r="I209" s="251"/>
      <c r="J209" s="251"/>
      <c r="K209" s="299"/>
    </row>
    <row r="210" s="1" customFormat="1" ht="15" customHeight="1">
      <c r="B210" s="276"/>
      <c r="C210" s="251"/>
      <c r="D210" s="251"/>
      <c r="E210" s="251"/>
      <c r="F210" s="274" t="s">
        <v>326</v>
      </c>
      <c r="G210" s="251"/>
      <c r="H210" s="251" t="s">
        <v>327</v>
      </c>
      <c r="I210" s="251"/>
      <c r="J210" s="251"/>
      <c r="K210" s="299"/>
    </row>
    <row r="211" s="1" customFormat="1" ht="15" customHeight="1">
      <c r="B211" s="276"/>
      <c r="C211" s="251"/>
      <c r="D211" s="251"/>
      <c r="E211" s="251"/>
      <c r="F211" s="274" t="s">
        <v>324</v>
      </c>
      <c r="G211" s="251"/>
      <c r="H211" s="251" t="s">
        <v>494</v>
      </c>
      <c r="I211" s="251"/>
      <c r="J211" s="251"/>
      <c r="K211" s="299"/>
    </row>
    <row r="212" s="1" customFormat="1" ht="15" customHeight="1">
      <c r="B212" s="323"/>
      <c r="C212" s="251"/>
      <c r="D212" s="251"/>
      <c r="E212" s="251"/>
      <c r="F212" s="274" t="s">
        <v>328</v>
      </c>
      <c r="G212" s="312"/>
      <c r="H212" s="303" t="s">
        <v>329</v>
      </c>
      <c r="I212" s="303"/>
      <c r="J212" s="303"/>
      <c r="K212" s="324"/>
    </row>
    <row r="213" s="1" customFormat="1" ht="15" customHeight="1">
      <c r="B213" s="323"/>
      <c r="C213" s="251"/>
      <c r="D213" s="251"/>
      <c r="E213" s="251"/>
      <c r="F213" s="274" t="s">
        <v>330</v>
      </c>
      <c r="G213" s="312"/>
      <c r="H213" s="303" t="s">
        <v>495</v>
      </c>
      <c r="I213" s="303"/>
      <c r="J213" s="303"/>
      <c r="K213" s="324"/>
    </row>
    <row r="214" s="1" customFormat="1" ht="15" customHeight="1">
      <c r="B214" s="323"/>
      <c r="C214" s="251"/>
      <c r="D214" s="251"/>
      <c r="E214" s="251"/>
      <c r="F214" s="274"/>
      <c r="G214" s="312"/>
      <c r="H214" s="303"/>
      <c r="I214" s="303"/>
      <c r="J214" s="303"/>
      <c r="K214" s="324"/>
    </row>
    <row r="215" s="1" customFormat="1" ht="15" customHeight="1">
      <c r="B215" s="323"/>
      <c r="C215" s="251" t="s">
        <v>455</v>
      </c>
      <c r="D215" s="251"/>
      <c r="E215" s="251"/>
      <c r="F215" s="274">
        <v>1</v>
      </c>
      <c r="G215" s="312"/>
      <c r="H215" s="303" t="s">
        <v>496</v>
      </c>
      <c r="I215" s="303"/>
      <c r="J215" s="303"/>
      <c r="K215" s="324"/>
    </row>
    <row r="216" s="1" customFormat="1" ht="15" customHeight="1">
      <c r="B216" s="323"/>
      <c r="C216" s="251"/>
      <c r="D216" s="251"/>
      <c r="E216" s="251"/>
      <c r="F216" s="274">
        <v>2</v>
      </c>
      <c r="G216" s="312"/>
      <c r="H216" s="303" t="s">
        <v>497</v>
      </c>
      <c r="I216" s="303"/>
      <c r="J216" s="303"/>
      <c r="K216" s="324"/>
    </row>
    <row r="217" s="1" customFormat="1" ht="15" customHeight="1">
      <c r="B217" s="323"/>
      <c r="C217" s="251"/>
      <c r="D217" s="251"/>
      <c r="E217" s="251"/>
      <c r="F217" s="274">
        <v>3</v>
      </c>
      <c r="G217" s="312"/>
      <c r="H217" s="303" t="s">
        <v>498</v>
      </c>
      <c r="I217" s="303"/>
      <c r="J217" s="303"/>
      <c r="K217" s="324"/>
    </row>
    <row r="218" s="1" customFormat="1" ht="15" customHeight="1">
      <c r="B218" s="323"/>
      <c r="C218" s="251"/>
      <c r="D218" s="251"/>
      <c r="E218" s="251"/>
      <c r="F218" s="274">
        <v>4</v>
      </c>
      <c r="G218" s="312"/>
      <c r="H218" s="303" t="s">
        <v>499</v>
      </c>
      <c r="I218" s="303"/>
      <c r="J218" s="303"/>
      <c r="K218" s="324"/>
    </row>
    <row r="219" s="1" customFormat="1" ht="12.75" customHeight="1">
      <c r="B219" s="325"/>
      <c r="C219" s="326"/>
      <c r="D219" s="326"/>
      <c r="E219" s="326"/>
      <c r="F219" s="326"/>
      <c r="G219" s="326"/>
      <c r="H219" s="326"/>
      <c r="I219" s="326"/>
      <c r="J219" s="326"/>
      <c r="K219" s="32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Radim Wiesner</dc:creator>
  <cp:lastModifiedBy>Radim Wiesner</cp:lastModifiedBy>
  <dcterms:created xsi:type="dcterms:W3CDTF">2026-08-17T09:25:19Z</dcterms:created>
  <dcterms:modified xsi:type="dcterms:W3CDTF">2026-08-17T09:25:34Z</dcterms:modified>
</cp:coreProperties>
</file>