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bka\Desktop\rozpočty\C2Pecap - Hrádek\Komunikace Gabryše\"/>
    </mc:Choice>
  </mc:AlternateContent>
  <xr:revisionPtr revIDLastSave="0" documentId="13_ncr:11_{60D0737E-3058-430F-BB74-C2B211FB1FB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0 Naklady" sheetId="12" r:id="rId4"/>
    <sheet name="SO 101 01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00 Naklady'!$1:$7</definedName>
    <definedName name="_xlnm.Print_Titles" localSheetId="4">'SO 101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00 Naklady'!$A$1:$X$31</definedName>
    <definedName name="_xlnm.Print_Area" localSheetId="4">'SO 101 01 Pol'!$A$1:$X$129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59" i="1"/>
  <c r="I58" i="1"/>
  <c r="I57" i="1"/>
  <c r="I56" i="1"/>
  <c r="I55" i="1"/>
  <c r="I61" i="1" s="1"/>
  <c r="J60" i="1" s="1"/>
  <c r="I54" i="1"/>
  <c r="I53" i="1"/>
  <c r="I52" i="1"/>
  <c r="I51" i="1"/>
  <c r="G43" i="1"/>
  <c r="F43" i="1"/>
  <c r="G42" i="1"/>
  <c r="F42" i="1"/>
  <c r="G41" i="1"/>
  <c r="F41" i="1"/>
  <c r="G40" i="1"/>
  <c r="F40" i="1"/>
  <c r="G39" i="1"/>
  <c r="F39" i="1"/>
  <c r="G119" i="13"/>
  <c r="G9" i="13"/>
  <c r="M9" i="13" s="1"/>
  <c r="I9" i="13"/>
  <c r="I8" i="13" s="1"/>
  <c r="K9" i="13"/>
  <c r="K8" i="13" s="1"/>
  <c r="O9" i="13"/>
  <c r="O8" i="13" s="1"/>
  <c r="Q9" i="13"/>
  <c r="Q8" i="13" s="1"/>
  <c r="V9" i="13"/>
  <c r="V8" i="13" s="1"/>
  <c r="G11" i="13"/>
  <c r="I11" i="13"/>
  <c r="K11" i="13"/>
  <c r="M11" i="13"/>
  <c r="O11" i="13"/>
  <c r="Q11" i="13"/>
  <c r="V11" i="13"/>
  <c r="G20" i="13"/>
  <c r="I20" i="13"/>
  <c r="K20" i="13"/>
  <c r="M20" i="13"/>
  <c r="O20" i="13"/>
  <c r="Q20" i="13"/>
  <c r="V20" i="13"/>
  <c r="G21" i="13"/>
  <c r="I21" i="13"/>
  <c r="K21" i="13"/>
  <c r="M21" i="13"/>
  <c r="O21" i="13"/>
  <c r="Q21" i="13"/>
  <c r="V21" i="13"/>
  <c r="G23" i="13"/>
  <c r="M23" i="13" s="1"/>
  <c r="I23" i="13"/>
  <c r="K23" i="13"/>
  <c r="O23" i="13"/>
  <c r="Q23" i="13"/>
  <c r="V23" i="13"/>
  <c r="G25" i="13"/>
  <c r="M25" i="13" s="1"/>
  <c r="I25" i="13"/>
  <c r="K25" i="13"/>
  <c r="O25" i="13"/>
  <c r="Q25" i="13"/>
  <c r="V25" i="13"/>
  <c r="G27" i="13"/>
  <c r="M27" i="13" s="1"/>
  <c r="I27" i="13"/>
  <c r="K27" i="13"/>
  <c r="O27" i="13"/>
  <c r="Q27" i="13"/>
  <c r="V27" i="13"/>
  <c r="G30" i="13"/>
  <c r="G8" i="13" s="1"/>
  <c r="I30" i="13"/>
  <c r="K30" i="13"/>
  <c r="O30" i="13"/>
  <c r="Q30" i="13"/>
  <c r="V30" i="13"/>
  <c r="G32" i="13"/>
  <c r="M32" i="13" s="1"/>
  <c r="I32" i="13"/>
  <c r="K32" i="13"/>
  <c r="O32" i="13"/>
  <c r="Q32" i="13"/>
  <c r="V32" i="13"/>
  <c r="G33" i="13"/>
  <c r="I33" i="13"/>
  <c r="K33" i="13"/>
  <c r="M33" i="13"/>
  <c r="O33" i="13"/>
  <c r="Q33" i="13"/>
  <c r="V33" i="13"/>
  <c r="G34" i="13"/>
  <c r="I34" i="13"/>
  <c r="K34" i="13"/>
  <c r="M34" i="13"/>
  <c r="O34" i="13"/>
  <c r="Q34" i="13"/>
  <c r="V34" i="13"/>
  <c r="G35" i="13"/>
  <c r="I35" i="13"/>
  <c r="K35" i="13"/>
  <c r="M35" i="13"/>
  <c r="O35" i="13"/>
  <c r="Q35" i="13"/>
  <c r="V35" i="13"/>
  <c r="G36" i="13"/>
  <c r="M36" i="13" s="1"/>
  <c r="I36" i="13"/>
  <c r="K36" i="13"/>
  <c r="O36" i="13"/>
  <c r="Q36" i="13"/>
  <c r="V36" i="13"/>
  <c r="G40" i="13"/>
  <c r="I40" i="13"/>
  <c r="K40" i="13"/>
  <c r="M40" i="13"/>
  <c r="O40" i="13"/>
  <c r="Q40" i="13"/>
  <c r="V40" i="13"/>
  <c r="G42" i="13"/>
  <c r="M42" i="13" s="1"/>
  <c r="I42" i="13"/>
  <c r="K42" i="13"/>
  <c r="O42" i="13"/>
  <c r="Q42" i="13"/>
  <c r="V42" i="13"/>
  <c r="G44" i="13"/>
  <c r="M44" i="13" s="1"/>
  <c r="I44" i="13"/>
  <c r="K44" i="13"/>
  <c r="O44" i="13"/>
  <c r="Q44" i="13"/>
  <c r="V44" i="13"/>
  <c r="G47" i="13"/>
  <c r="M47" i="13" s="1"/>
  <c r="I47" i="13"/>
  <c r="K47" i="13"/>
  <c r="O47" i="13"/>
  <c r="Q47" i="13"/>
  <c r="V47" i="13"/>
  <c r="G49" i="13"/>
  <c r="M49" i="13" s="1"/>
  <c r="I49" i="13"/>
  <c r="K49" i="13"/>
  <c r="O49" i="13"/>
  <c r="Q49" i="13"/>
  <c r="V49" i="13"/>
  <c r="G51" i="13"/>
  <c r="I51" i="13"/>
  <c r="K51" i="13"/>
  <c r="M51" i="13"/>
  <c r="O51" i="13"/>
  <c r="Q51" i="13"/>
  <c r="V51" i="13"/>
  <c r="G54" i="13"/>
  <c r="I54" i="13"/>
  <c r="K54" i="13"/>
  <c r="M54" i="13"/>
  <c r="O54" i="13"/>
  <c r="Q54" i="13"/>
  <c r="V54" i="13"/>
  <c r="G57" i="13"/>
  <c r="Q57" i="13"/>
  <c r="G58" i="13"/>
  <c r="I58" i="13"/>
  <c r="I57" i="13" s="1"/>
  <c r="K58" i="13"/>
  <c r="K57" i="13" s="1"/>
  <c r="M58" i="13"/>
  <c r="M57" i="13" s="1"/>
  <c r="O58" i="13"/>
  <c r="O57" i="13" s="1"/>
  <c r="Q58" i="13"/>
  <c r="V58" i="13"/>
  <c r="V57" i="13" s="1"/>
  <c r="G60" i="13"/>
  <c r="I60" i="13"/>
  <c r="K60" i="13"/>
  <c r="M60" i="13"/>
  <c r="O60" i="13"/>
  <c r="Q60" i="13"/>
  <c r="V60" i="13"/>
  <c r="G62" i="13"/>
  <c r="G63" i="13"/>
  <c r="M63" i="13" s="1"/>
  <c r="M62" i="13" s="1"/>
  <c r="I63" i="13"/>
  <c r="I62" i="13" s="1"/>
  <c r="K63" i="13"/>
  <c r="K62" i="13" s="1"/>
  <c r="O63" i="13"/>
  <c r="O62" i="13" s="1"/>
  <c r="Q63" i="13"/>
  <c r="Q62" i="13" s="1"/>
  <c r="V63" i="13"/>
  <c r="V62" i="13" s="1"/>
  <c r="G66" i="13"/>
  <c r="I66" i="13"/>
  <c r="I65" i="13" s="1"/>
  <c r="K66" i="13"/>
  <c r="M66" i="13"/>
  <c r="O66" i="13"/>
  <c r="O65" i="13" s="1"/>
  <c r="Q66" i="13"/>
  <c r="V66" i="13"/>
  <c r="V65" i="13" s="1"/>
  <c r="G67" i="13"/>
  <c r="M67" i="13" s="1"/>
  <c r="I67" i="13"/>
  <c r="K67" i="13"/>
  <c r="K65" i="13" s="1"/>
  <c r="O67" i="13"/>
  <c r="Q67" i="13"/>
  <c r="V67" i="13"/>
  <c r="G68" i="13"/>
  <c r="I68" i="13"/>
  <c r="K68" i="13"/>
  <c r="M68" i="13"/>
  <c r="O68" i="13"/>
  <c r="Q68" i="13"/>
  <c r="Q65" i="13" s="1"/>
  <c r="V68" i="13"/>
  <c r="G70" i="13"/>
  <c r="I70" i="13"/>
  <c r="K70" i="13"/>
  <c r="M70" i="13"/>
  <c r="O70" i="13"/>
  <c r="Q70" i="13"/>
  <c r="V70" i="13"/>
  <c r="G73" i="13"/>
  <c r="M73" i="13" s="1"/>
  <c r="I73" i="13"/>
  <c r="K73" i="13"/>
  <c r="O73" i="13"/>
  <c r="Q73" i="13"/>
  <c r="V73" i="13"/>
  <c r="G76" i="13"/>
  <c r="M76" i="13" s="1"/>
  <c r="I76" i="13"/>
  <c r="K76" i="13"/>
  <c r="O76" i="13"/>
  <c r="Q76" i="13"/>
  <c r="V76" i="13"/>
  <c r="G80" i="13"/>
  <c r="M80" i="13" s="1"/>
  <c r="I80" i="13"/>
  <c r="K80" i="13"/>
  <c r="O80" i="13"/>
  <c r="Q80" i="13"/>
  <c r="V80" i="13"/>
  <c r="G82" i="13"/>
  <c r="M82" i="13" s="1"/>
  <c r="I82" i="13"/>
  <c r="K82" i="13"/>
  <c r="O82" i="13"/>
  <c r="Q82" i="13"/>
  <c r="V82" i="13"/>
  <c r="G84" i="13"/>
  <c r="I84" i="13"/>
  <c r="K84" i="13"/>
  <c r="M84" i="13"/>
  <c r="O84" i="13"/>
  <c r="Q84" i="13"/>
  <c r="V84" i="13"/>
  <c r="G86" i="13"/>
  <c r="G85" i="13" s="1"/>
  <c r="I86" i="13"/>
  <c r="I85" i="13" s="1"/>
  <c r="K86" i="13"/>
  <c r="M86" i="13"/>
  <c r="O86" i="13"/>
  <c r="Q86" i="13"/>
  <c r="Q85" i="13" s="1"/>
  <c r="V86" i="13"/>
  <c r="V85" i="13" s="1"/>
  <c r="G88" i="13"/>
  <c r="I88" i="13"/>
  <c r="K88" i="13"/>
  <c r="M88" i="13"/>
  <c r="O88" i="13"/>
  <c r="O85" i="13" s="1"/>
  <c r="Q88" i="13"/>
  <c r="V88" i="13"/>
  <c r="G89" i="13"/>
  <c r="I89" i="13"/>
  <c r="K89" i="13"/>
  <c r="M89" i="13"/>
  <c r="O89" i="13"/>
  <c r="Q89" i="13"/>
  <c r="V89" i="13"/>
  <c r="G90" i="13"/>
  <c r="M90" i="13" s="1"/>
  <c r="I90" i="13"/>
  <c r="K90" i="13"/>
  <c r="O90" i="13"/>
  <c r="Q90" i="13"/>
  <c r="V90" i="13"/>
  <c r="G91" i="13"/>
  <c r="M91" i="13" s="1"/>
  <c r="I91" i="13"/>
  <c r="K91" i="13"/>
  <c r="O91" i="13"/>
  <c r="Q91" i="13"/>
  <c r="V91" i="13"/>
  <c r="G92" i="13"/>
  <c r="M92" i="13" s="1"/>
  <c r="I92" i="13"/>
  <c r="K92" i="13"/>
  <c r="K85" i="13" s="1"/>
  <c r="O92" i="13"/>
  <c r="Q92" i="13"/>
  <c r="V92" i="13"/>
  <c r="G93" i="13"/>
  <c r="I93" i="13"/>
  <c r="K93" i="13"/>
  <c r="M93" i="13"/>
  <c r="O93" i="13"/>
  <c r="Q93" i="13"/>
  <c r="V93" i="13"/>
  <c r="G94" i="13"/>
  <c r="M94" i="13" s="1"/>
  <c r="I94" i="13"/>
  <c r="K94" i="13"/>
  <c r="O94" i="13"/>
  <c r="Q94" i="13"/>
  <c r="V94" i="13"/>
  <c r="G95" i="13"/>
  <c r="I95" i="13"/>
  <c r="K95" i="13"/>
  <c r="M95" i="13"/>
  <c r="O95" i="13"/>
  <c r="Q95" i="13"/>
  <c r="V95" i="13"/>
  <c r="G96" i="13"/>
  <c r="M96" i="13" s="1"/>
  <c r="I96" i="13"/>
  <c r="K96" i="13"/>
  <c r="O96" i="13"/>
  <c r="Q96" i="13"/>
  <c r="V96" i="13"/>
  <c r="G98" i="13"/>
  <c r="I98" i="13"/>
  <c r="K98" i="13"/>
  <c r="M98" i="13"/>
  <c r="O98" i="13"/>
  <c r="Q98" i="13"/>
  <c r="V98" i="13"/>
  <c r="G99" i="13"/>
  <c r="M99" i="13" s="1"/>
  <c r="I99" i="13"/>
  <c r="K99" i="13"/>
  <c r="O99" i="13"/>
  <c r="Q99" i="13"/>
  <c r="V99" i="13"/>
  <c r="G101" i="13"/>
  <c r="M101" i="13" s="1"/>
  <c r="I101" i="13"/>
  <c r="K101" i="13"/>
  <c r="O101" i="13"/>
  <c r="Q101" i="13"/>
  <c r="V101" i="13"/>
  <c r="G102" i="13"/>
  <c r="G103" i="13"/>
  <c r="I103" i="13"/>
  <c r="I102" i="13" s="1"/>
  <c r="K103" i="13"/>
  <c r="M103" i="13"/>
  <c r="O103" i="13"/>
  <c r="O102" i="13" s="1"/>
  <c r="Q103" i="13"/>
  <c r="V103" i="13"/>
  <c r="V102" i="13" s="1"/>
  <c r="G104" i="13"/>
  <c r="M104" i="13" s="1"/>
  <c r="I104" i="13"/>
  <c r="K104" i="13"/>
  <c r="K102" i="13" s="1"/>
  <c r="O104" i="13"/>
  <c r="Q104" i="13"/>
  <c r="V104" i="13"/>
  <c r="G106" i="13"/>
  <c r="I106" i="13"/>
  <c r="K106" i="13"/>
  <c r="M106" i="13"/>
  <c r="O106" i="13"/>
  <c r="Q106" i="13"/>
  <c r="Q102" i="13" s="1"/>
  <c r="V106" i="13"/>
  <c r="G107" i="13"/>
  <c r="M107" i="13" s="1"/>
  <c r="I107" i="13"/>
  <c r="K107" i="13"/>
  <c r="O107" i="13"/>
  <c r="Q107" i="13"/>
  <c r="V107" i="13"/>
  <c r="G108" i="13"/>
  <c r="I108" i="13"/>
  <c r="K108" i="13"/>
  <c r="M108" i="13"/>
  <c r="O108" i="13"/>
  <c r="Q108" i="13"/>
  <c r="V108" i="13"/>
  <c r="G109" i="13"/>
  <c r="M109" i="13" s="1"/>
  <c r="I109" i="13"/>
  <c r="K109" i="13"/>
  <c r="O109" i="13"/>
  <c r="Q109" i="13"/>
  <c r="V109" i="13"/>
  <c r="G110" i="13"/>
  <c r="M110" i="13" s="1"/>
  <c r="I110" i="13"/>
  <c r="K110" i="13"/>
  <c r="O110" i="13"/>
  <c r="Q110" i="13"/>
  <c r="V110" i="13"/>
  <c r="G111" i="13"/>
  <c r="M111" i="13" s="1"/>
  <c r="I111" i="13"/>
  <c r="K111" i="13"/>
  <c r="O111" i="13"/>
  <c r="Q111" i="13"/>
  <c r="V111" i="13"/>
  <c r="G112" i="13"/>
  <c r="I112" i="13"/>
  <c r="V112" i="13"/>
  <c r="G113" i="13"/>
  <c r="M113" i="13" s="1"/>
  <c r="M112" i="13" s="1"/>
  <c r="I113" i="13"/>
  <c r="K113" i="13"/>
  <c r="K112" i="13" s="1"/>
  <c r="O113" i="13"/>
  <c r="O112" i="13" s="1"/>
  <c r="Q113" i="13"/>
  <c r="Q112" i="13" s="1"/>
  <c r="V113" i="13"/>
  <c r="G114" i="13"/>
  <c r="I114" i="13"/>
  <c r="K114" i="13"/>
  <c r="M114" i="13"/>
  <c r="O114" i="13"/>
  <c r="Q114" i="13"/>
  <c r="V114" i="13"/>
  <c r="G116" i="13"/>
  <c r="M116" i="13"/>
  <c r="O116" i="13"/>
  <c r="V116" i="13"/>
  <c r="G117" i="13"/>
  <c r="I117" i="13"/>
  <c r="I116" i="13" s="1"/>
  <c r="K117" i="13"/>
  <c r="K116" i="13" s="1"/>
  <c r="M117" i="13"/>
  <c r="O117" i="13"/>
  <c r="Q117" i="13"/>
  <c r="Q116" i="13" s="1"/>
  <c r="V117" i="13"/>
  <c r="AE119" i="13"/>
  <c r="G21" i="12"/>
  <c r="G8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I11" i="12"/>
  <c r="K11" i="12"/>
  <c r="M11" i="12"/>
  <c r="O11" i="12"/>
  <c r="Q11" i="12"/>
  <c r="V11" i="12"/>
  <c r="G12" i="12"/>
  <c r="O12" i="12"/>
  <c r="G13" i="12"/>
  <c r="I13" i="12"/>
  <c r="I12" i="12" s="1"/>
  <c r="K13" i="12"/>
  <c r="K12" i="12" s="1"/>
  <c r="M13" i="12"/>
  <c r="O13" i="12"/>
  <c r="Q13" i="12"/>
  <c r="Q12" i="12" s="1"/>
  <c r="V13" i="12"/>
  <c r="V12" i="12" s="1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I19" i="12"/>
  <c r="K19" i="12"/>
  <c r="M19" i="12"/>
  <c r="O19" i="12"/>
  <c r="Q19" i="12"/>
  <c r="V19" i="12"/>
  <c r="AE21" i="12"/>
  <c r="AF21" i="12"/>
  <c r="I20" i="1"/>
  <c r="I19" i="1"/>
  <c r="I18" i="1"/>
  <c r="I17" i="1"/>
  <c r="I16" i="1"/>
  <c r="F44" i="1"/>
  <c r="G44" i="1"/>
  <c r="G25" i="1" s="1"/>
  <c r="A25" i="1" s="1"/>
  <c r="H43" i="1"/>
  <c r="I43" i="1" s="1"/>
  <c r="H42" i="1"/>
  <c r="I42" i="1" s="1"/>
  <c r="H41" i="1"/>
  <c r="I41" i="1" s="1"/>
  <c r="H40" i="1"/>
  <c r="I40" i="1" s="1"/>
  <c r="H39" i="1"/>
  <c r="H44" i="1" s="1"/>
  <c r="J28" i="1"/>
  <c r="J26" i="1"/>
  <c r="G38" i="1"/>
  <c r="F38" i="1"/>
  <c r="J23" i="1"/>
  <c r="J24" i="1"/>
  <c r="J25" i="1"/>
  <c r="J27" i="1"/>
  <c r="E24" i="1"/>
  <c r="E26" i="1"/>
  <c r="J57" i="1" l="1"/>
  <c r="J54" i="1"/>
  <c r="J56" i="1"/>
  <c r="J52" i="1"/>
  <c r="J53" i="1"/>
  <c r="J58" i="1"/>
  <c r="J51" i="1"/>
  <c r="J55" i="1"/>
  <c r="J59" i="1"/>
  <c r="G26" i="1"/>
  <c r="A26" i="1"/>
  <c r="G28" i="1"/>
  <c r="G23" i="1"/>
  <c r="M85" i="13"/>
  <c r="M65" i="13"/>
  <c r="M102" i="13"/>
  <c r="G65" i="13"/>
  <c r="M30" i="13"/>
  <c r="M8" i="13" s="1"/>
  <c r="AF119" i="13"/>
  <c r="M12" i="12"/>
  <c r="M8" i="12"/>
  <c r="I21" i="1"/>
  <c r="I39" i="1"/>
  <c r="I44" i="1" s="1"/>
  <c r="J61" i="1" l="1"/>
  <c r="A23" i="1"/>
  <c r="J41" i="1"/>
  <c r="J43" i="1"/>
  <c r="J40" i="1"/>
  <c r="J42" i="1"/>
  <c r="J39" i="1"/>
  <c r="J44" i="1" s="1"/>
  <c r="A24" i="1" l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Gabka</author>
  </authors>
  <commentList>
    <comment ref="S6" authorId="0" shapeId="0" xr:uid="{48CD4C96-417E-4E93-876E-1D094A17B99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B857E2F-9B06-4002-9A92-C7AECCD080F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Gabka</author>
  </authors>
  <commentList>
    <comment ref="S6" authorId="0" shapeId="0" xr:uid="{063277AB-BB41-4D2C-B3DA-06F4415D50B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8D42F75-DE13-41CB-8283-A20607CBA4B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<sst xmlns="http://schemas.openxmlformats.org/spreadsheetml/2006/main" count="803" uniqueCount="305">
  <si>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</si>
  <si>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</si>
  <si>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</si>
  <si>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</si>
  <si>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</si>
  <si>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</si>
  <si>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</si>
  <si>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</si>
  <si>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</si>
  <si>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</si>
  <si>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</si>
  <si>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</si>
  <si>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</si>
  <si>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</si>
  <si>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</si>
  <si>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</si>
  <si>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</si>
  <si>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</si>
  <si>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</si>
  <si>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</si>
  <si>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</si>
  <si>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</si>
  <si>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</si>
  <si>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</si>
  <si>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</si>
  <si>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</si>
  <si>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</si>
  <si>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</si>
  <si>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</si>
  <si>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</si>
  <si>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</si>
  <si>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</si>
  <si>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</si>
  <si>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</si>
  <si>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</si>
  <si>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</si>
  <si>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</si>
  <si>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</si>
  <si>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</si>
  <si>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</si>
  <si>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</si>
  <si>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</si>
  <si>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</si>
  <si>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Rekonstrukce komunikace v lokalitě Gabryše</t>
  </si>
  <si>
    <t>Stavba</t>
  </si>
  <si>
    <t>00</t>
  </si>
  <si>
    <t>Vedlejší a ostatní náklady</t>
  </si>
  <si>
    <t>SO 101</t>
  </si>
  <si>
    <t>01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</si>
  <si>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</si>
  <si>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</si>
  <si>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</si>
  <si>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</si>
  <si>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</si>
  <si>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</si>
  <si>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</si>
  <si>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</si>
  <si>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</si>
  <si>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</si>
  <si>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</si>
  <si>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</si>
  <si>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</si>
  <si>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</si>
  <si>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</si>
  <si>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</si>
  <si>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</si>
  <si>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</si>
  <si>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</si>
  <si>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</si>
  <si>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VN</t>
  </si>
  <si>
    <t>ON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</si>
  <si>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</si>
  <si>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</si>
  <si>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</si>
  <si>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</si>
  <si>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</si>
  <si>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</si>
  <si>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</si>
  <si>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</si>
  <si>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</si>
  <si>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</si>
  <si>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</si>
  <si>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</si>
  <si>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</si>
  <si>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</si>
  <si>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</si>
  <si>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</si>
  <si>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</si>
  <si>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</si>
  <si>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</si>
  <si>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</si>
  <si>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</si>
  <si>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</si>
  <si>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</si>
  <si>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</si>
  <si>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</si>
  <si>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</si>
  <si>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</si>
  <si>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</si>
  <si>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00511 R</t>
  </si>
  <si>
    <t xml:space="preserve">Geodetické práce </t>
  </si>
  <si>
    <t>Soubor</t>
  </si>
  <si>
    <t>RTS 22/ I</t>
  </si>
  <si>
    <t>Indiv</t>
  </si>
  <si>
    <t>VRN</t>
  </si>
  <si>
    <t>POL99_8</t>
  </si>
  <si>
    <t>005111021R</t>
  </si>
  <si>
    <t>Vytyčení inženýrských sítí</t>
  </si>
  <si>
    <t>005121 R</t>
  </si>
  <si>
    <t>Zařízení staveniště</t>
  </si>
  <si>
    <t>POL99_2</t>
  </si>
  <si>
    <t>005211020R</t>
  </si>
  <si>
    <t>Ochrana stávaj. inženýrských sítí na staveništi</t>
  </si>
  <si>
    <t>005211030R</t>
  </si>
  <si>
    <t xml:space="preserve">Dočasná dopravní opatření 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</si>
  <si>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</si>
  <si>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</si>
  <si>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</si>
  <si>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</si>
  <si>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R1</t>
  </si>
  <si>
    <t>Čištění stávající komunikace</t>
  </si>
  <si>
    <t>kpl</t>
  </si>
  <si>
    <t>Vlastní</t>
  </si>
  <si>
    <t>R2</t>
  </si>
  <si>
    <t>uvedení pozemků dotčených stavbou do původního stavu</t>
  </si>
  <si>
    <t>R3</t>
  </si>
  <si>
    <t>Zajištění požadovaných zkoušek nezávislou laboratoří</t>
  </si>
  <si>
    <t>SUM</t>
  </si>
  <si>
    <t>Poznámky uchazeče k zadání</t>
  </si>
  <si>
    <t>POPUZIV</t>
  </si>
  <si>
    <t>END</t>
  </si>
  <si>
    <t>121101101R00</t>
  </si>
  <si>
    <t>Sejmutí ornice s přemístěním do 50 m</t>
  </si>
  <si>
    <t>m3</t>
  </si>
  <si>
    <t>Práce</t>
  </si>
  <si>
    <t>POL1_</t>
  </si>
  <si>
    <t>420*0,15</t>
  </si>
  <si>
    <t>VV</t>
  </si>
  <si>
    <t>122202202R00</t>
  </si>
  <si>
    <t>Odkopávky pro silnice v hor. 3 do 1000 m3</t>
  </si>
  <si>
    <t>plocha komunikace : 628,349*0,32</t>
  </si>
  <si>
    <t>50,0*0,0226*3,3</t>
  </si>
  <si>
    <t>25,0*0,03725*3,3</t>
  </si>
  <si>
    <t>25,0*0,1035*3,3</t>
  </si>
  <si>
    <t>25,0*0,08125*3,3</t>
  </si>
  <si>
    <t>plocha rigolu : 67,758*0,32</t>
  </si>
  <si>
    <t>plocha zářezu : 112,5549*0,5</t>
  </si>
  <si>
    <t>odpočet - sejmutí ornice : -420*0,15</t>
  </si>
  <si>
    <t>122202209R00</t>
  </si>
  <si>
    <t>Příplatek za lepivost - odkop. pro silnice v hor.3</t>
  </si>
  <si>
    <t>132201110R00</t>
  </si>
  <si>
    <t>Hloubení rýh š.do 60 cm v hor.3 do 50 m3, STROJNĚ</t>
  </si>
  <si>
    <t>drenáž : 124,347*0,6*0,5</t>
  </si>
  <si>
    <t>132101211R00</t>
  </si>
  <si>
    <t>Hloubení rýh š.do 200 cm hor.2 do 100 m3,STROJNĚ</t>
  </si>
  <si>
    <t>kanalizace : 11,0*1,0*0,825</t>
  </si>
  <si>
    <t>139601102R00</t>
  </si>
  <si>
    <t>Ruční výkop jam, rýh a šachet v hornině tř. 3 v blízkosti stávajícího vedení</t>
  </si>
  <si>
    <t>kanalizace : 5,0*1,0*0,825</t>
  </si>
  <si>
    <t>139601102R00.</t>
  </si>
  <si>
    <t>Ruční výkop jam, rýh a šachet v hornině tř. 3, stabilizace podloží v blízkosti stávajícího vedení</t>
  </si>
  <si>
    <t>Kalkul</t>
  </si>
  <si>
    <t xml:space="preserve">stabilizace podloží v blízkosti stávajícího vedení : </t>
  </si>
  <si>
    <t>3,0*3,0*0,5</t>
  </si>
  <si>
    <t>181101102R00</t>
  </si>
  <si>
    <t>Úprava pláně v zářezech v hor. 1-4, se zhutněním</t>
  </si>
  <si>
    <t>m2</t>
  </si>
  <si>
    <t>628,349+67,678</t>
  </si>
  <si>
    <t>162701105R00</t>
  </si>
  <si>
    <t>Vodorovné přemístění výkopku z hor.1-4 do 10000 m</t>
  </si>
  <si>
    <t>167101102R00</t>
  </si>
  <si>
    <t>Nakládání výkopku z hor.1-4 v množství nad 100 m3</t>
  </si>
  <si>
    <t>171201201R00</t>
  </si>
  <si>
    <t>Uložení sypaniny na skl.-sypanina na výšku přes 2m</t>
  </si>
  <si>
    <t>199000002R00</t>
  </si>
  <si>
    <t>Poplatek za skládku horniny 1- 4</t>
  </si>
  <si>
    <t>175101101RT2</t>
  </si>
  <si>
    <t>Obsyp potrubí bez prohození sypaniny s dodáním štěrkopísku frakce 0 - 22 mm</t>
  </si>
  <si>
    <t>obsyp potrubí-drenáž : 124,347*0,6*0,4</t>
  </si>
  <si>
    <t>obsyp potrubí-kanalizace : 16,0*1,0*0,45</t>
  </si>
  <si>
    <t>-3,14*0,075*0,075*16</t>
  </si>
  <si>
    <t>174101101R00</t>
  </si>
  <si>
    <t>Zásyp jam, rýh, šachet se zhutněním</t>
  </si>
  <si>
    <t>1,0*0,225*16,0</t>
  </si>
  <si>
    <t>583418024R</t>
  </si>
  <si>
    <t>Kamenivo drcené frakce  16/32 B Moravskosl. kraj</t>
  </si>
  <si>
    <t>t</t>
  </si>
  <si>
    <t>SPCM</t>
  </si>
  <si>
    <t>Specifikace</t>
  </si>
  <si>
    <t>POL3_</t>
  </si>
  <si>
    <t>1,0*0,225*16,0*1,8</t>
  </si>
  <si>
    <t>181301102R00</t>
  </si>
  <si>
    <t>Rozprostření ornice, rovina, tl. 10-15 cm,do 500m2</t>
  </si>
  <si>
    <t>svahy v násypu : 82,966</t>
  </si>
  <si>
    <t>svahy v zářezu : 112,5549</t>
  </si>
  <si>
    <t>171101101R00</t>
  </si>
  <si>
    <t>Uložení sypaniny do násypů zhutněných na 95% PS</t>
  </si>
  <si>
    <t>82,966*0,3</t>
  </si>
  <si>
    <t>58344197R.</t>
  </si>
  <si>
    <t>Štěrkodrtě frakce 0-63 A pro stabilizaci podloží</t>
  </si>
  <si>
    <t>82,966*0,3*1,8</t>
  </si>
  <si>
    <t>180401212R00</t>
  </si>
  <si>
    <t>Založení trávníku lučního výsevem ve svahu do 1:2</t>
  </si>
  <si>
    <t>RTS 21/ II</t>
  </si>
  <si>
    <t>svahy násypu - zatravnění : 82,966</t>
  </si>
  <si>
    <t>svahy zářezu - zatravnění : 112,5549</t>
  </si>
  <si>
    <t>00572472R</t>
  </si>
  <si>
    <t>Směs travní luční III. - dlouhodobá PROFI á 25 kg</t>
  </si>
  <si>
    <t>kg</t>
  </si>
  <si>
    <t>svahy násypu - zatravnění : 82,966*0,03</t>
  </si>
  <si>
    <t>svahy zářezu - zatravnění : 112,5549*0,03</t>
  </si>
  <si>
    <t>212792112R00</t>
  </si>
  <si>
    <t>Montáž trativodů z flexibilních trubek, lože</t>
  </si>
  <si>
    <t>m</t>
  </si>
  <si>
    <t>140,347-16,0</t>
  </si>
  <si>
    <t>28611223.AR</t>
  </si>
  <si>
    <t>Trubka PVC drenážní flexibilní d 100 mm</t>
  </si>
  <si>
    <t>(140,347-16,0)*1,03</t>
  </si>
  <si>
    <t>451572111RK6</t>
  </si>
  <si>
    <t>Lože pod potrubí z kameniva těženého 0 - 4 mm kraj Moravskoslezský</t>
  </si>
  <si>
    <t>pro kanalizaci : 16,0*0,1*0,6</t>
  </si>
  <si>
    <t>564851111RT2</t>
  </si>
  <si>
    <t>Podklad ze štěrkodrti po zhutnění tloušťky 15 cm štěrkodrť frakce 0-32 mm</t>
  </si>
  <si>
    <t>567122114R00</t>
  </si>
  <si>
    <t>Podklad z kameniva zpev.cementem SC C8/10 tl.15 cm</t>
  </si>
  <si>
    <t>573411115R00</t>
  </si>
  <si>
    <t>Nátěr živičný s posypem, asfaltem sil., 1,8 kg/m2</t>
  </si>
  <si>
    <t>628,349*2</t>
  </si>
  <si>
    <t>569831111R00</t>
  </si>
  <si>
    <t>Zpevnění krajnic štěrkodrtí tloušťky  10 cm</t>
  </si>
  <si>
    <t>47,572*0,5*2</t>
  </si>
  <si>
    <t>140,347*0,5</t>
  </si>
  <si>
    <t>569903311R00</t>
  </si>
  <si>
    <t>Zřízení zemních krajnic se zhutněním</t>
  </si>
  <si>
    <t>140,347*0,5*0,1</t>
  </si>
  <si>
    <t>47,572*0,5*2*0,1</t>
  </si>
  <si>
    <t>561301119R00</t>
  </si>
  <si>
    <t>Stabilizace podkladu hydraul.pojivem tl. do 500 mm</t>
  </si>
  <si>
    <t>plocha komunikace : 628,349</t>
  </si>
  <si>
    <t>krajnice : 140,347*0,5</t>
  </si>
  <si>
    <t>58530120.AR</t>
  </si>
  <si>
    <t>Vápno bílé CL 90 (pro stabilizaci)     VL</t>
  </si>
  <si>
    <t>746,0945*0,5*0,0525</t>
  </si>
  <si>
    <t>597661112R00</t>
  </si>
  <si>
    <t>Rigol dlážděný do lože C-/7,5 tl.10cm kostky velké</t>
  </si>
  <si>
    <t>12,0*0,6</t>
  </si>
  <si>
    <t>599142111R.</t>
  </si>
  <si>
    <t>Zařezání a zálivka asfaltem - napojení na stávající komunikaci</t>
  </si>
  <si>
    <t>871313121R00</t>
  </si>
  <si>
    <t>Montáž trub kanaliz. z plastu, hrdlových, DN 150</t>
  </si>
  <si>
    <t>16</t>
  </si>
  <si>
    <t>895941111R00</t>
  </si>
  <si>
    <t>Zřízení vpusti uliční z dílců typ UV - 50 normální</t>
  </si>
  <si>
    <t>kus</t>
  </si>
  <si>
    <t>59223819.AR</t>
  </si>
  <si>
    <t>Vpust uliční betonová TBV-Q 390/60 60x390x235/85 prstenec</t>
  </si>
  <si>
    <t>59223858R</t>
  </si>
  <si>
    <t>TBV-Q 450/555/5d skruž horní</t>
  </si>
  <si>
    <t>5922386320R</t>
  </si>
  <si>
    <t>TBV-Q 450/350/3a skruž středová s otvorem DN 150</t>
  </si>
  <si>
    <t>592238510R</t>
  </si>
  <si>
    <t>TBV-Q 450/300/2a dno bez výtoku - kalová prohlubeň</t>
  </si>
  <si>
    <t>899203111RT3</t>
  </si>
  <si>
    <t>Osazení mříží litinových s rámem do 150kg včetně dodávky vtokové mříže 500 x 500 mm, D400</t>
  </si>
  <si>
    <t>55243094R</t>
  </si>
  <si>
    <t>Mříž vtoková KM12 EUROPA D400 rovná 50/50</t>
  </si>
  <si>
    <t>55340397R</t>
  </si>
  <si>
    <t>Koš kalový vysoký UA4V žárově pozinkovaný plech</t>
  </si>
  <si>
    <t>28611261.AR</t>
  </si>
  <si>
    <t>Trubka kanalizační KGEM SN 8 PVC 160x4,7x3000</t>
  </si>
  <si>
    <t>16,0*1,03</t>
  </si>
  <si>
    <t>831310014RA0.</t>
  </si>
  <si>
    <t>zatrubnění z trub betonových DN 250</t>
  </si>
  <si>
    <t>Agregovaná položka</t>
  </si>
  <si>
    <t>POL2_</t>
  </si>
  <si>
    <t>898011911RA0</t>
  </si>
  <si>
    <t>Kabelová chránička z PVC DN 110 mm vč. obsypu</t>
  </si>
  <si>
    <t>chránička DN 110 : 4*4,0</t>
  </si>
  <si>
    <t>Napojení stávajících žlabů do uliční vpusti</t>
  </si>
  <si>
    <t>914001111R00</t>
  </si>
  <si>
    <t>Osazení svislé doprav.značky a sloupku, bet.základ</t>
  </si>
  <si>
    <t>917862111RV3</t>
  </si>
  <si>
    <t>Osazení stojat. obrub.bet. s opěrou,lože z C 12/15 včetně obrubníku nájezdového CSB H 15 1000/150/150</t>
  </si>
  <si>
    <t>12</t>
  </si>
  <si>
    <t>40444972.AR</t>
  </si>
  <si>
    <t>Značka uprav přednost P2-3 500/500  fól1, EG 7letá</t>
  </si>
  <si>
    <t>40444999.AR</t>
  </si>
  <si>
    <t>Značka uprav přednost P6 700  fólie tř1, EG 7letá</t>
  </si>
  <si>
    <t>912291111RT6</t>
  </si>
  <si>
    <t>Osazení směrového kůlu z plastických hmot včetně dodávky sloupku</t>
  </si>
  <si>
    <t>40445141.AR</t>
  </si>
  <si>
    <t>Značka dopr dodat E1,2a,b 500/500 fól 1, EG 7letá</t>
  </si>
  <si>
    <t>404459501R</t>
  </si>
  <si>
    <t>Sloupek Fe pr.60 pozinkovaný, l= 2000 mm</t>
  </si>
  <si>
    <t>404459515R</t>
  </si>
  <si>
    <t>Patka kotevní kompletní AP 60/3 tříkotevní</t>
  </si>
  <si>
    <t>935111211R00</t>
  </si>
  <si>
    <t>Osazení přík. žlabu do štěrkopísku z tvárnic 80 cm</t>
  </si>
  <si>
    <t>59227901R</t>
  </si>
  <si>
    <t>Dílec příkopový TBM-Q 90-600</t>
  </si>
  <si>
    <t>112,916*2*1,01</t>
  </si>
  <si>
    <t>998225111R00</t>
  </si>
  <si>
    <t>Přesun hmot, pozemní komunikace, kryt živičný</t>
  </si>
  <si>
    <t>Přesun hmot</t>
  </si>
  <si>
    <t>POL7_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</si>
</sst>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3" fontId="3" fillId="0" borderId="35" xfId="0" applyNumberFormat="1" applyFont="1" applyBorder="1" applyAlignment="1">
      <alignment vertical="center"/>
    </xf>
    <xf numFmtId="3" fontId="3" fillId="3" borderId="39" xfId="0" applyNumberFormat="1" applyFont="1" applyFill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7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4"/>
  <sheetViews>
    <sheetView showGridLines="0" tabSelected="1" topLeftCell="B1" zoomScaleNormal="100" zoomScaleSheetLayoutView="75" workbookViewId="0">
      <selection activeCell="D2" sqref="D2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1" t="s">
        <v>24</v>
      </c>
      <c r="C2" s="112"/>
      <c r="D2" s="113"/>
      <c r="E2" s="114" t="s">
        <v>43</v>
      </c>
      <c r="F2" s="115"/>
      <c r="G2" s="115"/>
      <c r="H2" s="115"/>
      <c r="I2" s="115"/>
      <c r="J2" s="116"/>
      <c r="O2" s="1"/>
    </row>
    <row r="3" spans="1:15" ht="27" hidden="1" customHeight="1" x14ac:dyDescent="0.25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5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5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5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5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5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SUMIF(F51:F60,A16,I51:I60)+SUMIF(F51:F60,"PSU",I51:I60)</f>
        <v>0</v>
      </c>
      <c r="J16" s="85"/>
    </row>
    <row r="17" spans="1:10" ht="23.25" customHeight="1" x14ac:dyDescent="0.25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SUMIF(F51:F60,A17,I51:I60)</f>
        <v>0</v>
      </c>
      <c r="J17" s="85"/>
    </row>
    <row r="18" spans="1:10" ht="23.25" customHeight="1" x14ac:dyDescent="0.25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SUMIF(F51:F60,A18,I51:I60)</f>
        <v>0</v>
      </c>
      <c r="J18" s="85"/>
    </row>
    <row r="19" spans="1:10" ht="23.25" customHeight="1" x14ac:dyDescent="0.25">
      <c r="A19" s="194" t="s">
        <v>69</v>
      </c>
      <c r="B19" s="38" t="s">
        <v>29</v>
      </c>
      <c r="C19" s="62"/>
      <c r="D19" s="63"/>
      <c r="E19" s="83"/>
      <c r="F19" s="84"/>
      <c r="G19" s="83"/>
      <c r="H19" s="84"/>
      <c r="I19" s="83">
        <f>SUMIF(F51:F60,A19,I51:I60)</f>
        <v>0</v>
      </c>
      <c r="J19" s="85"/>
    </row>
    <row r="20" spans="1:10" ht="23.25" customHeight="1" x14ac:dyDescent="0.25">
      <c r="A20" s="194" t="s">
        <v>70</v>
      </c>
      <c r="B20" s="38" t="s">
        <v>30</v>
      </c>
      <c r="C20" s="62"/>
      <c r="D20" s="63"/>
      <c r="E20" s="83"/>
      <c r="F20" s="84"/>
      <c r="G20" s="83"/>
      <c r="H20" s="84"/>
      <c r="I20" s="83">
        <f>SUMIF(F51:F60,A20,I51:I60)</f>
        <v>0</v>
      </c>
      <c r="J20" s="85"/>
    </row>
    <row r="21" spans="1:10" ht="23.25" customHeight="1" x14ac:dyDescent="0.25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3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50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5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 x14ac:dyDescent="0.25">
      <c r="A39" s="135">
        <v>1</v>
      </c>
      <c r="B39" s="145" t="s">
        <v>44</v>
      </c>
      <c r="C39" s="146"/>
      <c r="D39" s="146"/>
      <c r="E39" s="146"/>
      <c r="F39" s="147">
        <f>'00 00 Naklady'!AE21+'SO 101 01 Pol'!AE119</f>
        <v>0</v>
      </c>
      <c r="G39" s="148">
        <f>'00 00 Naklady'!AF21+'SO 101 01 Pol'!AF119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5">
      <c r="A40" s="135">
        <v>2</v>
      </c>
      <c r="B40" s="151" t="s">
        <v>45</v>
      </c>
      <c r="C40" s="152" t="s">
        <v>46</v>
      </c>
      <c r="D40" s="152"/>
      <c r="E40" s="152"/>
      <c r="F40" s="153">
        <f>'00 00 Naklady'!AE21</f>
        <v>0</v>
      </c>
      <c r="G40" s="154">
        <f>'00 00 Naklady'!AF21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5">
      <c r="A41" s="135">
        <v>3</v>
      </c>
      <c r="B41" s="156" t="s">
        <v>45</v>
      </c>
      <c r="C41" s="146" t="s">
        <v>30</v>
      </c>
      <c r="D41" s="146"/>
      <c r="E41" s="146"/>
      <c r="F41" s="157">
        <f>'00 00 Naklady'!AE21</f>
        <v>0</v>
      </c>
      <c r="G41" s="149">
        <f>'00 00 Naklady'!AF21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5">
      <c r="A42" s="135">
        <v>2</v>
      </c>
      <c r="B42" s="151" t="s">
        <v>47</v>
      </c>
      <c r="C42" s="152" t="s">
        <v>43</v>
      </c>
      <c r="D42" s="152"/>
      <c r="E42" s="152"/>
      <c r="F42" s="153">
        <f>'SO 101 01 Pol'!AE119</f>
        <v>0</v>
      </c>
      <c r="G42" s="154">
        <f>'SO 101 01 Pol'!AF119</f>
        <v>0</v>
      </c>
      <c r="H42" s="154">
        <f>(F42*SazbaDPH1/100)+(G42*SazbaDPH2/100)</f>
        <v>0</v>
      </c>
      <c r="I42" s="154">
        <f>F42+G42+H42</f>
        <v>0</v>
      </c>
      <c r="J42" s="155" t="str">
        <f>IF(CenaCelkemVypocet=0,"",I42/CenaCelkemVypocet*100)</f>
        <v/>
      </c>
    </row>
    <row r="43" spans="1:10" ht="25.5" customHeight="1" x14ac:dyDescent="0.25">
      <c r="A43" s="135">
        <v>3</v>
      </c>
      <c r="B43" s="156" t="s">
        <v>48</v>
      </c>
      <c r="C43" s="146" t="s">
        <v>43</v>
      </c>
      <c r="D43" s="146"/>
      <c r="E43" s="146"/>
      <c r="F43" s="157">
        <f>'SO 101 01 Pol'!AE119</f>
        <v>0</v>
      </c>
      <c r="G43" s="149">
        <f>'SO 101 01 Pol'!AF119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 x14ac:dyDescent="0.25">
      <c r="A44" s="135"/>
      <c r="B44" s="158" t="s">
        <v>49</v>
      </c>
      <c r="C44" s="159"/>
      <c r="D44" s="159"/>
      <c r="E44" s="160"/>
      <c r="F44" s="161">
        <f>SUMIF(A39:A43,"=1",F39:F43)</f>
        <v>0</v>
      </c>
      <c r="G44" s="162">
        <f>SUMIF(A39:A43,"=1",G39:G43)</f>
        <v>0</v>
      </c>
      <c r="H44" s="162">
        <f>SUMIF(A39:A43,"=1",H39:H43)</f>
        <v>0</v>
      </c>
      <c r="I44" s="162">
        <f>SUMIF(A39:A43,"=1",I39:I43)</f>
        <v>0</v>
      </c>
      <c r="J44" s="163">
        <f>SUMIF(A39:A43,"=1",J39:J43)</f>
        <v>0</v>
      </c>
    </row>
    <row r="48" spans="1:10" ht="15.6" x14ac:dyDescent="0.3">
      <c r="B48" s="174" t="s">
        <v>51</v>
      </c>
    </row>
    <row r="50" spans="1:10" ht="25.5" customHeight="1" x14ac:dyDescent="0.25">
      <c r="A50" s="176"/>
      <c r="B50" s="179" t="s">
        <v>18</v>
      </c>
      <c r="C50" s="179" t="s">
        <v>6</v>
      </c>
      <c r="D50" s="180"/>
      <c r="E50" s="180"/>
      <c r="F50" s="181" t="s">
        <v>52</v>
      </c>
      <c r="G50" s="181"/>
      <c r="H50" s="181"/>
      <c r="I50" s="181" t="s">
        <v>31</v>
      </c>
      <c r="J50" s="181" t="s">
        <v>0</v>
      </c>
    </row>
    <row r="51" spans="1:10" ht="36.75" customHeight="1" x14ac:dyDescent="0.25">
      <c r="A51" s="177"/>
      <c r="B51" s="182" t="s">
        <v>53</v>
      </c>
      <c r="C51" s="183" t="s">
        <v>54</v>
      </c>
      <c r="D51" s="184"/>
      <c r="E51" s="184"/>
      <c r="F51" s="190" t="s">
        <v>26</v>
      </c>
      <c r="G51" s="191"/>
      <c r="H51" s="191"/>
      <c r="I51" s="191">
        <f>'SO 101 01 Pol'!G8</f>
        <v>0</v>
      </c>
      <c r="J51" s="188" t="str">
        <f>IF(I61=0,"",I51/I61*100)</f>
        <v/>
      </c>
    </row>
    <row r="52" spans="1:10" ht="36.75" customHeight="1" x14ac:dyDescent="0.25">
      <c r="A52" s="177"/>
      <c r="B52" s="182" t="s">
        <v>55</v>
      </c>
      <c r="C52" s="183" t="s">
        <v>56</v>
      </c>
      <c r="D52" s="184"/>
      <c r="E52" s="184"/>
      <c r="F52" s="190" t="s">
        <v>26</v>
      </c>
      <c r="G52" s="191"/>
      <c r="H52" s="191"/>
      <c r="I52" s="191">
        <f>'SO 101 01 Pol'!G57</f>
        <v>0</v>
      </c>
      <c r="J52" s="188" t="str">
        <f>IF(I61=0,"",I52/I61*100)</f>
        <v/>
      </c>
    </row>
    <row r="53" spans="1:10" ht="36.75" customHeight="1" x14ac:dyDescent="0.25">
      <c r="A53" s="177"/>
      <c r="B53" s="182" t="s">
        <v>57</v>
      </c>
      <c r="C53" s="183" t="s">
        <v>58</v>
      </c>
      <c r="D53" s="184"/>
      <c r="E53" s="184"/>
      <c r="F53" s="190" t="s">
        <v>26</v>
      </c>
      <c r="G53" s="191"/>
      <c r="H53" s="191"/>
      <c r="I53" s="191">
        <f>'SO 101 01 Pol'!G62</f>
        <v>0</v>
      </c>
      <c r="J53" s="188" t="str">
        <f>IF(I61=0,"",I53/I61*100)</f>
        <v/>
      </c>
    </row>
    <row r="54" spans="1:10" ht="36.75" customHeight="1" x14ac:dyDescent="0.25">
      <c r="A54" s="177"/>
      <c r="B54" s="182" t="s">
        <v>59</v>
      </c>
      <c r="C54" s="183" t="s">
        <v>60</v>
      </c>
      <c r="D54" s="184"/>
      <c r="E54" s="184"/>
      <c r="F54" s="190" t="s">
        <v>26</v>
      </c>
      <c r="G54" s="191"/>
      <c r="H54" s="191"/>
      <c r="I54" s="191">
        <f>'SO 101 01 Pol'!G65</f>
        <v>0</v>
      </c>
      <c r="J54" s="188" t="str">
        <f>IF(I61=0,"",I54/I61*100)</f>
        <v/>
      </c>
    </row>
    <row r="55" spans="1:10" ht="36.75" customHeight="1" x14ac:dyDescent="0.25">
      <c r="A55" s="177"/>
      <c r="B55" s="182" t="s">
        <v>61</v>
      </c>
      <c r="C55" s="183" t="s">
        <v>62</v>
      </c>
      <c r="D55" s="184"/>
      <c r="E55" s="184"/>
      <c r="F55" s="190" t="s">
        <v>26</v>
      </c>
      <c r="G55" s="191"/>
      <c r="H55" s="191"/>
      <c r="I55" s="191">
        <f>'SO 101 01 Pol'!G85</f>
        <v>0</v>
      </c>
      <c r="J55" s="188" t="str">
        <f>IF(I61=0,"",I55/I61*100)</f>
        <v/>
      </c>
    </row>
    <row r="56" spans="1:10" ht="36.75" customHeight="1" x14ac:dyDescent="0.25">
      <c r="A56" s="177"/>
      <c r="B56" s="182" t="s">
        <v>63</v>
      </c>
      <c r="C56" s="183" t="s">
        <v>64</v>
      </c>
      <c r="D56" s="184"/>
      <c r="E56" s="184"/>
      <c r="F56" s="190" t="s">
        <v>26</v>
      </c>
      <c r="G56" s="191"/>
      <c r="H56" s="191"/>
      <c r="I56" s="191">
        <f>'SO 101 01 Pol'!G102</f>
        <v>0</v>
      </c>
      <c r="J56" s="188" t="str">
        <f>IF(I61=0,"",I56/I61*100)</f>
        <v/>
      </c>
    </row>
    <row r="57" spans="1:10" ht="36.75" customHeight="1" x14ac:dyDescent="0.25">
      <c r="A57" s="177"/>
      <c r="B57" s="182" t="s">
        <v>65</v>
      </c>
      <c r="C57" s="183" t="s">
        <v>66</v>
      </c>
      <c r="D57" s="184"/>
      <c r="E57" s="184"/>
      <c r="F57" s="190" t="s">
        <v>26</v>
      </c>
      <c r="G57" s="191"/>
      <c r="H57" s="191"/>
      <c r="I57" s="191">
        <f>'SO 101 01 Pol'!G112</f>
        <v>0</v>
      </c>
      <c r="J57" s="188" t="str">
        <f>IF(I61=0,"",I57/I61*100)</f>
        <v/>
      </c>
    </row>
    <row r="58" spans="1:10" ht="36.75" customHeight="1" x14ac:dyDescent="0.25">
      <c r="A58" s="177"/>
      <c r="B58" s="182" t="s">
        <v>67</v>
      </c>
      <c r="C58" s="183" t="s">
        <v>68</v>
      </c>
      <c r="D58" s="184"/>
      <c r="E58" s="184"/>
      <c r="F58" s="190" t="s">
        <v>26</v>
      </c>
      <c r="G58" s="191"/>
      <c r="H58" s="191"/>
      <c r="I58" s="191">
        <f>'SO 101 01 Pol'!G116</f>
        <v>0</v>
      </c>
      <c r="J58" s="188" t="str">
        <f>IF(I61=0,"",I58/I61*100)</f>
        <v/>
      </c>
    </row>
    <row r="59" spans="1:10" ht="36.75" customHeight="1" x14ac:dyDescent="0.25">
      <c r="A59" s="177"/>
      <c r="B59" s="182" t="s">
        <v>69</v>
      </c>
      <c r="C59" s="183" t="s">
        <v>29</v>
      </c>
      <c r="D59" s="184"/>
      <c r="E59" s="184"/>
      <c r="F59" s="190" t="s">
        <v>69</v>
      </c>
      <c r="G59" s="191"/>
      <c r="H59" s="191"/>
      <c r="I59" s="191">
        <f>'00 00 Naklady'!G8</f>
        <v>0</v>
      </c>
      <c r="J59" s="188" t="str">
        <f>IF(I61=0,"",I59/I61*100)</f>
        <v/>
      </c>
    </row>
    <row r="60" spans="1:10" ht="36.75" customHeight="1" x14ac:dyDescent="0.25">
      <c r="A60" s="177"/>
      <c r="B60" s="182" t="s">
        <v>70</v>
      </c>
      <c r="C60" s="183" t="s">
        <v>30</v>
      </c>
      <c r="D60" s="184"/>
      <c r="E60" s="184"/>
      <c r="F60" s="190" t="s">
        <v>70</v>
      </c>
      <c r="G60" s="191"/>
      <c r="H60" s="191"/>
      <c r="I60" s="191">
        <f>'00 00 Naklady'!G12</f>
        <v>0</v>
      </c>
      <c r="J60" s="188" t="str">
        <f>IF(I61=0,"",I60/I61*100)</f>
        <v/>
      </c>
    </row>
    <row r="61" spans="1:10" ht="25.5" customHeight="1" x14ac:dyDescent="0.25">
      <c r="A61" s="178"/>
      <c r="B61" s="185" t="s">
        <v>1</v>
      </c>
      <c r="C61" s="186"/>
      <c r="D61" s="187"/>
      <c r="E61" s="187"/>
      <c r="F61" s="192"/>
      <c r="G61" s="193"/>
      <c r="H61" s="193"/>
      <c r="I61" s="193">
        <f>SUM(I51:I60)</f>
        <v>0</v>
      </c>
      <c r="J61" s="189">
        <f>SUM(J51:J60)</f>
        <v>0</v>
      </c>
    </row>
    <row r="62" spans="1:10" x14ac:dyDescent="0.25">
      <c r="F62" s="133"/>
      <c r="G62" s="133"/>
      <c r="H62" s="133"/>
      <c r="I62" s="133"/>
      <c r="J62" s="134"/>
    </row>
    <row r="63" spans="1:10" x14ac:dyDescent="0.25">
      <c r="F63" s="133"/>
      <c r="G63" s="133"/>
      <c r="H63" s="133"/>
      <c r="I63" s="133"/>
      <c r="J63" s="134"/>
    </row>
    <row r="64" spans="1:10" x14ac:dyDescent="0.25">
      <c r="F64" s="133"/>
      <c r="G64" s="133"/>
      <c r="H64" s="133"/>
      <c r="I64" s="133"/>
      <c r="J64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0:E60"/>
    <mergeCell ref="C55:E55"/>
    <mergeCell ref="C56:E56"/>
    <mergeCell ref="C57:E57"/>
    <mergeCell ref="C58:E58"/>
    <mergeCell ref="C59:E59"/>
    <mergeCell ref="B44:E44"/>
    <mergeCell ref="C51:E51"/>
    <mergeCell ref="C52:E52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7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8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9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10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3D7E-441B-43C8-936C-BEE31759192C}">
  <sheetPr>
    <outlinePr summaryBelow="0"/>
  </sheetPr>
  <dimension ref="A1:BH5000"/>
  <sheetViews>
    <sheetView workbookViewId="0">
      <pane ySplit="7" topLeftCell="A8" activePane="bottomLeft" state="frozen"/>
      <selection pane="bottomLeft" activeCell="B2" sqref="B2"/>
    </sheetView>
  </sheetViews>
  <sheetFormatPr defaultRowHeight="13.2" outlineLevelRow="1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5" t="s">
        <v>7</v>
      </c>
      <c r="B1" s="195"/>
      <c r="C1" s="195"/>
      <c r="D1" s="195"/>
      <c r="E1" s="195"/>
      <c r="F1" s="195"/>
      <c r="G1" s="195"/>
      <c r="AG1" t="s">
        <v>71</v>
      </c>
    </row>
    <row r="2" spans="1:60" ht="25.05" customHeight="1" x14ac:dyDescent="0.25">
      <c r="A2" s="196" t="s">
        <v>8</v>
      </c>
      <c r="B2" s="49"/>
      <c r="C2" s="199" t="s">
        <v>43</v>
      </c>
      <c r="D2" s="197"/>
      <c r="E2" s="197"/>
      <c r="F2" s="197"/>
      <c r="G2" s="198"/>
      <c r="AG2" t="s">
        <v>72</v>
      </c>
    </row>
    <row r="3" spans="1:60" ht="25.05" customHeight="1" x14ac:dyDescent="0.25">
      <c r="A3" s="196" t="s">
        <v>9</v>
      </c>
      <c r="B3" s="49" t="s">
        <v>45</v>
      </c>
      <c r="C3" s="199" t="s">
        <v>46</v>
      </c>
      <c r="D3" s="197"/>
      <c r="E3" s="197"/>
      <c r="F3" s="197"/>
      <c r="G3" s="198"/>
      <c r="AC3" s="175" t="s">
        <v>73</v>
      </c>
      <c r="AG3" t="s">
        <v>74</v>
      </c>
    </row>
    <row r="4" spans="1:60" ht="25.05" customHeight="1" x14ac:dyDescent="0.25">
      <c r="A4" s="200" t="s">
        <v>10</v>
      </c>
      <c r="B4" s="201" t="s">
        <v>45</v>
      </c>
      <c r="C4" s="202" t="s">
        <v>30</v>
      </c>
      <c r="D4" s="203"/>
      <c r="E4" s="203"/>
      <c r="F4" s="203"/>
      <c r="G4" s="204"/>
      <c r="AG4" t="s">
        <v>75</v>
      </c>
    </row>
    <row r="5" spans="1:60" x14ac:dyDescent="0.25">
      <c r="D5" s="10"/>
    </row>
    <row r="6" spans="1:60" ht="39.6" x14ac:dyDescent="0.25">
      <c r="A6" s="206" t="s">
        <v>76</v>
      </c>
      <c r="B6" s="208" t="s">
        <v>77</v>
      </c>
      <c r="C6" s="208" t="s">
        <v>78</v>
      </c>
      <c r="D6" s="207" t="s">
        <v>79</v>
      </c>
      <c r="E6" s="206" t="s">
        <v>80</v>
      </c>
      <c r="F6" s="205" t="s">
        <v>81</v>
      </c>
      <c r="G6" s="206" t="s">
        <v>31</v>
      </c>
      <c r="H6" s="209" t="s">
        <v>32</v>
      </c>
      <c r="I6" s="209" t="s">
        <v>82</v>
      </c>
      <c r="J6" s="209" t="s">
        <v>33</v>
      </c>
      <c r="K6" s="209" t="s">
        <v>83</v>
      </c>
      <c r="L6" s="209" t="s">
        <v>84</v>
      </c>
      <c r="M6" s="209" t="s">
        <v>85</v>
      </c>
      <c r="N6" s="209" t="s">
        <v>86</v>
      </c>
      <c r="O6" s="209" t="s">
        <v>87</v>
      </c>
      <c r="P6" s="209" t="s">
        <v>88</v>
      </c>
      <c r="Q6" s="209" t="s">
        <v>89</v>
      </c>
      <c r="R6" s="209" t="s">
        <v>90</v>
      </c>
      <c r="S6" s="209" t="s">
        <v>91</v>
      </c>
      <c r="T6" s="209" t="s">
        <v>92</v>
      </c>
      <c r="U6" s="209" t="s">
        <v>93</v>
      </c>
      <c r="V6" s="209" t="s">
        <v>94</v>
      </c>
      <c r="W6" s="209" t="s">
        <v>95</v>
      </c>
      <c r="X6" s="209" t="s">
        <v>96</v>
      </c>
    </row>
    <row r="7" spans="1:60" hidden="1" x14ac:dyDescent="0.25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</row>
    <row r="8" spans="1:60" x14ac:dyDescent="0.25">
      <c r="A8" s="232" t="s">
        <v>97</v>
      </c>
      <c r="B8" s="233" t="s">
        <v>69</v>
      </c>
      <c r="C8" s="253" t="s">
        <v>29</v>
      </c>
      <c r="D8" s="234"/>
      <c r="E8" s="235"/>
      <c r="F8" s="236"/>
      <c r="G8" s="236">
        <f>SUMIF(AG9:AG11,"&lt;&gt;NOR",G9:G11)</f>
        <v>0</v>
      </c>
      <c r="H8" s="236"/>
      <c r="I8" s="236">
        <f>SUM(I9:I11)</f>
        <v>0</v>
      </c>
      <c r="J8" s="236"/>
      <c r="K8" s="236">
        <f>SUM(K9:K11)</f>
        <v>0</v>
      </c>
      <c r="L8" s="236"/>
      <c r="M8" s="236">
        <f>SUM(M9:M11)</f>
        <v>0</v>
      </c>
      <c r="N8" s="235"/>
      <c r="O8" s="235">
        <f>SUM(O9:O11)</f>
        <v>0</v>
      </c>
      <c r="P8" s="235"/>
      <c r="Q8" s="235">
        <f>SUM(Q9:Q11)</f>
        <v>0</v>
      </c>
      <c r="R8" s="236"/>
      <c r="S8" s="236"/>
      <c r="T8" s="237"/>
      <c r="U8" s="231"/>
      <c r="V8" s="231">
        <f>SUM(V9:V11)</f>
        <v>0</v>
      </c>
      <c r="W8" s="231"/>
      <c r="X8" s="231"/>
      <c r="AG8" t="s">
        <v>98</v>
      </c>
    </row>
    <row r="9" spans="1:60" outlineLevel="1" x14ac:dyDescent="0.25">
      <c r="A9" s="245">
        <v>1</v>
      </c>
      <c r="B9" s="246" t="s">
        <v>99</v>
      </c>
      <c r="C9" s="254" t="s">
        <v>100</v>
      </c>
      <c r="D9" s="247" t="s">
        <v>101</v>
      </c>
      <c r="E9" s="248">
        <v>1</v>
      </c>
      <c r="F9" s="249"/>
      <c r="G9" s="250">
        <f>ROUND(E9*F9,2)</f>
        <v>0</v>
      </c>
      <c r="H9" s="249"/>
      <c r="I9" s="250">
        <f>ROUND(E9*H9,2)</f>
        <v>0</v>
      </c>
      <c r="J9" s="249"/>
      <c r="K9" s="250">
        <f>ROUND(E9*J9,2)</f>
        <v>0</v>
      </c>
      <c r="L9" s="250">
        <v>21</v>
      </c>
      <c r="M9" s="250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50"/>
      <c r="S9" s="250" t="s">
        <v>102</v>
      </c>
      <c r="T9" s="251" t="s">
        <v>103</v>
      </c>
      <c r="U9" s="230">
        <v>0</v>
      </c>
      <c r="V9" s="230">
        <f>ROUND(E9*U9,2)</f>
        <v>0</v>
      </c>
      <c r="W9" s="230"/>
      <c r="X9" s="230" t="s">
        <v>104</v>
      </c>
      <c r="Y9" s="210"/>
      <c r="Z9" s="210"/>
      <c r="AA9" s="210"/>
      <c r="AB9" s="210"/>
      <c r="AC9" s="210"/>
      <c r="AD9" s="210"/>
      <c r="AE9" s="210"/>
      <c r="AF9" s="210"/>
      <c r="AG9" s="210" t="s">
        <v>105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5">
      <c r="A10" s="245">
        <v>2</v>
      </c>
      <c r="B10" s="246" t="s">
        <v>106</v>
      </c>
      <c r="C10" s="254" t="s">
        <v>107</v>
      </c>
      <c r="D10" s="247" t="s">
        <v>101</v>
      </c>
      <c r="E10" s="248">
        <v>1</v>
      </c>
      <c r="F10" s="249"/>
      <c r="G10" s="250">
        <f>ROUND(E10*F10,2)</f>
        <v>0</v>
      </c>
      <c r="H10" s="249"/>
      <c r="I10" s="250">
        <f>ROUND(E10*H10,2)</f>
        <v>0</v>
      </c>
      <c r="J10" s="249"/>
      <c r="K10" s="250">
        <f>ROUND(E10*J10,2)</f>
        <v>0</v>
      </c>
      <c r="L10" s="250">
        <v>21</v>
      </c>
      <c r="M10" s="250">
        <f>G10*(1+L10/100)</f>
        <v>0</v>
      </c>
      <c r="N10" s="248">
        <v>0</v>
      </c>
      <c r="O10" s="248">
        <f>ROUND(E10*N10,2)</f>
        <v>0</v>
      </c>
      <c r="P10" s="248">
        <v>0</v>
      </c>
      <c r="Q10" s="248">
        <f>ROUND(E10*P10,2)</f>
        <v>0</v>
      </c>
      <c r="R10" s="250"/>
      <c r="S10" s="250" t="s">
        <v>102</v>
      </c>
      <c r="T10" s="251" t="s">
        <v>103</v>
      </c>
      <c r="U10" s="230">
        <v>0</v>
      </c>
      <c r="V10" s="230">
        <f>ROUND(E10*U10,2)</f>
        <v>0</v>
      </c>
      <c r="W10" s="230"/>
      <c r="X10" s="230" t="s">
        <v>104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105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5">
      <c r="A11" s="245">
        <v>3</v>
      </c>
      <c r="B11" s="246" t="s">
        <v>108</v>
      </c>
      <c r="C11" s="254" t="s">
        <v>109</v>
      </c>
      <c r="D11" s="247" t="s">
        <v>101</v>
      </c>
      <c r="E11" s="248">
        <v>1</v>
      </c>
      <c r="F11" s="249"/>
      <c r="G11" s="250">
        <f>ROUND(E11*F11,2)</f>
        <v>0</v>
      </c>
      <c r="H11" s="249"/>
      <c r="I11" s="250">
        <f>ROUND(E11*H11,2)</f>
        <v>0</v>
      </c>
      <c r="J11" s="249"/>
      <c r="K11" s="250">
        <f>ROUND(E11*J11,2)</f>
        <v>0</v>
      </c>
      <c r="L11" s="250">
        <v>21</v>
      </c>
      <c r="M11" s="250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50"/>
      <c r="S11" s="250" t="s">
        <v>102</v>
      </c>
      <c r="T11" s="251" t="s">
        <v>103</v>
      </c>
      <c r="U11" s="230">
        <v>0</v>
      </c>
      <c r="V11" s="230">
        <f>ROUND(E11*U11,2)</f>
        <v>0</v>
      </c>
      <c r="W11" s="230"/>
      <c r="X11" s="230" t="s">
        <v>104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110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5">
      <c r="A12" s="232" t="s">
        <v>97</v>
      </c>
      <c r="B12" s="233" t="s">
        <v>70</v>
      </c>
      <c r="C12" s="253" t="s">
        <v>30</v>
      </c>
      <c r="D12" s="234"/>
      <c r="E12" s="235"/>
      <c r="F12" s="236"/>
      <c r="G12" s="236">
        <f>SUMIF(AG13:AG19,"&lt;&gt;NOR",G13:G19)</f>
        <v>0</v>
      </c>
      <c r="H12" s="236"/>
      <c r="I12" s="236">
        <f>SUM(I13:I19)</f>
        <v>0</v>
      </c>
      <c r="J12" s="236"/>
      <c r="K12" s="236">
        <f>SUM(K13:K19)</f>
        <v>0</v>
      </c>
      <c r="L12" s="236"/>
      <c r="M12" s="236">
        <f>SUM(M13:M19)</f>
        <v>0</v>
      </c>
      <c r="N12" s="235"/>
      <c r="O12" s="235">
        <f>SUM(O13:O19)</f>
        <v>0</v>
      </c>
      <c r="P12" s="235"/>
      <c r="Q12" s="235">
        <f>SUM(Q13:Q19)</f>
        <v>0</v>
      </c>
      <c r="R12" s="236"/>
      <c r="S12" s="236"/>
      <c r="T12" s="237"/>
      <c r="U12" s="231"/>
      <c r="V12" s="231">
        <f>SUM(V13:V19)</f>
        <v>0</v>
      </c>
      <c r="W12" s="231"/>
      <c r="X12" s="231"/>
      <c r="AG12" t="s">
        <v>98</v>
      </c>
    </row>
    <row r="13" spans="1:60" outlineLevel="1" x14ac:dyDescent="0.25">
      <c r="A13" s="245">
        <v>4</v>
      </c>
      <c r="B13" s="246" t="s">
        <v>111</v>
      </c>
      <c r="C13" s="254" t="s">
        <v>112</v>
      </c>
      <c r="D13" s="247" t="s">
        <v>101</v>
      </c>
      <c r="E13" s="248">
        <v>1</v>
      </c>
      <c r="F13" s="249"/>
      <c r="G13" s="250">
        <f>ROUND(E13*F13,2)</f>
        <v>0</v>
      </c>
      <c r="H13" s="249"/>
      <c r="I13" s="250">
        <f>ROUND(E13*H13,2)</f>
        <v>0</v>
      </c>
      <c r="J13" s="249"/>
      <c r="K13" s="250">
        <f>ROUND(E13*J13,2)</f>
        <v>0</v>
      </c>
      <c r="L13" s="250">
        <v>21</v>
      </c>
      <c r="M13" s="250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50"/>
      <c r="S13" s="250" t="s">
        <v>102</v>
      </c>
      <c r="T13" s="251" t="s">
        <v>103</v>
      </c>
      <c r="U13" s="230">
        <v>0</v>
      </c>
      <c r="V13" s="230">
        <f>ROUND(E13*U13,2)</f>
        <v>0</v>
      </c>
      <c r="W13" s="230"/>
      <c r="X13" s="230" t="s">
        <v>104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105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5">
      <c r="A14" s="245">
        <v>5</v>
      </c>
      <c r="B14" s="246" t="s">
        <v>113</v>
      </c>
      <c r="C14" s="254" t="s">
        <v>114</v>
      </c>
      <c r="D14" s="247" t="s">
        <v>101</v>
      </c>
      <c r="E14" s="248">
        <v>1</v>
      </c>
      <c r="F14" s="249"/>
      <c r="G14" s="250">
        <f>ROUND(E14*F14,2)</f>
        <v>0</v>
      </c>
      <c r="H14" s="249"/>
      <c r="I14" s="250">
        <f>ROUND(E14*H14,2)</f>
        <v>0</v>
      </c>
      <c r="J14" s="249"/>
      <c r="K14" s="250">
        <f>ROUND(E14*J14,2)</f>
        <v>0</v>
      </c>
      <c r="L14" s="250">
        <v>21</v>
      </c>
      <c r="M14" s="250">
        <f>G14*(1+L14/100)</f>
        <v>0</v>
      </c>
      <c r="N14" s="248">
        <v>0</v>
      </c>
      <c r="O14" s="248">
        <f>ROUND(E14*N14,2)</f>
        <v>0</v>
      </c>
      <c r="P14" s="248">
        <v>0</v>
      </c>
      <c r="Q14" s="248">
        <f>ROUND(E14*P14,2)</f>
        <v>0</v>
      </c>
      <c r="R14" s="250"/>
      <c r="S14" s="250" t="s">
        <v>102</v>
      </c>
      <c r="T14" s="251" t="s">
        <v>103</v>
      </c>
      <c r="U14" s="230">
        <v>0</v>
      </c>
      <c r="V14" s="230">
        <f>ROUND(E14*U14,2)</f>
        <v>0</v>
      </c>
      <c r="W14" s="230"/>
      <c r="X14" s="230" t="s">
        <v>104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105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5">
      <c r="A15" s="245">
        <v>6</v>
      </c>
      <c r="B15" s="246" t="s">
        <v>115</v>
      </c>
      <c r="C15" s="254" t="s">
        <v>116</v>
      </c>
      <c r="D15" s="247" t="s">
        <v>101</v>
      </c>
      <c r="E15" s="248">
        <v>1</v>
      </c>
      <c r="F15" s="249"/>
      <c r="G15" s="250">
        <f>ROUND(E15*F15,2)</f>
        <v>0</v>
      </c>
      <c r="H15" s="249"/>
      <c r="I15" s="250">
        <f>ROUND(E15*H15,2)</f>
        <v>0</v>
      </c>
      <c r="J15" s="249"/>
      <c r="K15" s="250">
        <f>ROUND(E15*J15,2)</f>
        <v>0</v>
      </c>
      <c r="L15" s="250">
        <v>21</v>
      </c>
      <c r="M15" s="250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50"/>
      <c r="S15" s="250" t="s">
        <v>102</v>
      </c>
      <c r="T15" s="251" t="s">
        <v>103</v>
      </c>
      <c r="U15" s="230">
        <v>0</v>
      </c>
      <c r="V15" s="230">
        <f>ROUND(E15*U15,2)</f>
        <v>0</v>
      </c>
      <c r="W15" s="230"/>
      <c r="X15" s="230" t="s">
        <v>104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105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5">
      <c r="A16" s="245">
        <v>7</v>
      </c>
      <c r="B16" s="246" t="s">
        <v>117</v>
      </c>
      <c r="C16" s="254" t="s">
        <v>118</v>
      </c>
      <c r="D16" s="247" t="s">
        <v>101</v>
      </c>
      <c r="E16" s="248">
        <v>1</v>
      </c>
      <c r="F16" s="249"/>
      <c r="G16" s="250">
        <f>ROUND(E16*F16,2)</f>
        <v>0</v>
      </c>
      <c r="H16" s="249"/>
      <c r="I16" s="250">
        <f>ROUND(E16*H16,2)</f>
        <v>0</v>
      </c>
      <c r="J16" s="249"/>
      <c r="K16" s="250">
        <f>ROUND(E16*J16,2)</f>
        <v>0</v>
      </c>
      <c r="L16" s="250">
        <v>21</v>
      </c>
      <c r="M16" s="250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50"/>
      <c r="S16" s="250" t="s">
        <v>102</v>
      </c>
      <c r="T16" s="251" t="s">
        <v>103</v>
      </c>
      <c r="U16" s="230">
        <v>0</v>
      </c>
      <c r="V16" s="230">
        <f>ROUND(E16*U16,2)</f>
        <v>0</v>
      </c>
      <c r="W16" s="230"/>
      <c r="X16" s="230" t="s">
        <v>104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105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5">
      <c r="A17" s="245">
        <v>8</v>
      </c>
      <c r="B17" s="246" t="s">
        <v>119</v>
      </c>
      <c r="C17" s="254" t="s">
        <v>120</v>
      </c>
      <c r="D17" s="247" t="s">
        <v>121</v>
      </c>
      <c r="E17" s="248">
        <v>1</v>
      </c>
      <c r="F17" s="249"/>
      <c r="G17" s="250">
        <f>ROUND(E17*F17,2)</f>
        <v>0</v>
      </c>
      <c r="H17" s="249"/>
      <c r="I17" s="250">
        <f>ROUND(E17*H17,2)</f>
        <v>0</v>
      </c>
      <c r="J17" s="249"/>
      <c r="K17" s="250">
        <f>ROUND(E17*J17,2)</f>
        <v>0</v>
      </c>
      <c r="L17" s="250">
        <v>21</v>
      </c>
      <c r="M17" s="250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50"/>
      <c r="S17" s="250" t="s">
        <v>122</v>
      </c>
      <c r="T17" s="251" t="s">
        <v>103</v>
      </c>
      <c r="U17" s="230">
        <v>0</v>
      </c>
      <c r="V17" s="230">
        <f>ROUND(E17*U17,2)</f>
        <v>0</v>
      </c>
      <c r="W17" s="230"/>
      <c r="X17" s="230" t="s">
        <v>104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105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5">
      <c r="A18" s="245">
        <v>9</v>
      </c>
      <c r="B18" s="246" t="s">
        <v>123</v>
      </c>
      <c r="C18" s="254" t="s">
        <v>124</v>
      </c>
      <c r="D18" s="247" t="s">
        <v>121</v>
      </c>
      <c r="E18" s="248">
        <v>1</v>
      </c>
      <c r="F18" s="249"/>
      <c r="G18" s="250">
        <f>ROUND(E18*F18,2)</f>
        <v>0</v>
      </c>
      <c r="H18" s="249"/>
      <c r="I18" s="250">
        <f>ROUND(E18*H18,2)</f>
        <v>0</v>
      </c>
      <c r="J18" s="249"/>
      <c r="K18" s="250">
        <f>ROUND(E18*J18,2)</f>
        <v>0</v>
      </c>
      <c r="L18" s="250">
        <v>21</v>
      </c>
      <c r="M18" s="250">
        <f>G18*(1+L18/100)</f>
        <v>0</v>
      </c>
      <c r="N18" s="248">
        <v>0</v>
      </c>
      <c r="O18" s="248">
        <f>ROUND(E18*N18,2)</f>
        <v>0</v>
      </c>
      <c r="P18" s="248">
        <v>0</v>
      </c>
      <c r="Q18" s="248">
        <f>ROUND(E18*P18,2)</f>
        <v>0</v>
      </c>
      <c r="R18" s="250"/>
      <c r="S18" s="250" t="s">
        <v>122</v>
      </c>
      <c r="T18" s="251" t="s">
        <v>103</v>
      </c>
      <c r="U18" s="230">
        <v>0</v>
      </c>
      <c r="V18" s="230">
        <f>ROUND(E18*U18,2)</f>
        <v>0</v>
      </c>
      <c r="W18" s="230"/>
      <c r="X18" s="230" t="s">
        <v>104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105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5">
      <c r="A19" s="238">
        <v>10</v>
      </c>
      <c r="B19" s="239" t="s">
        <v>125</v>
      </c>
      <c r="C19" s="255" t="s">
        <v>126</v>
      </c>
      <c r="D19" s="240" t="s">
        <v>121</v>
      </c>
      <c r="E19" s="241">
        <v>1</v>
      </c>
      <c r="F19" s="242"/>
      <c r="G19" s="243">
        <f>ROUND(E19*F19,2)</f>
        <v>0</v>
      </c>
      <c r="H19" s="242"/>
      <c r="I19" s="243">
        <f>ROUND(E19*H19,2)</f>
        <v>0</v>
      </c>
      <c r="J19" s="242"/>
      <c r="K19" s="243">
        <f>ROUND(E19*J19,2)</f>
        <v>0</v>
      </c>
      <c r="L19" s="243">
        <v>21</v>
      </c>
      <c r="M19" s="243">
        <f>G19*(1+L19/100)</f>
        <v>0</v>
      </c>
      <c r="N19" s="241">
        <v>0</v>
      </c>
      <c r="O19" s="241">
        <f>ROUND(E19*N19,2)</f>
        <v>0</v>
      </c>
      <c r="P19" s="241">
        <v>0</v>
      </c>
      <c r="Q19" s="241">
        <f>ROUND(E19*P19,2)</f>
        <v>0</v>
      </c>
      <c r="R19" s="243"/>
      <c r="S19" s="243" t="s">
        <v>122</v>
      </c>
      <c r="T19" s="244" t="s">
        <v>103</v>
      </c>
      <c r="U19" s="230">
        <v>0</v>
      </c>
      <c r="V19" s="230">
        <f>ROUND(E19*U19,2)</f>
        <v>0</v>
      </c>
      <c r="W19" s="230"/>
      <c r="X19" s="230" t="s">
        <v>104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105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5">
      <c r="A20" s="3"/>
      <c r="B20" s="4"/>
      <c r="C20" s="256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v>15</v>
      </c>
      <c r="AF20">
        <v>21</v>
      </c>
      <c r="AG20" t="s">
        <v>84</v>
      </c>
    </row>
    <row r="21" spans="1:60" x14ac:dyDescent="0.25">
      <c r="A21" s="213"/>
      <c r="B21" s="214" t="s">
        <v>31</v>
      </c>
      <c r="C21" s="257"/>
      <c r="D21" s="215"/>
      <c r="E21" s="216"/>
      <c r="F21" s="216"/>
      <c r="G21" s="252">
        <f>G8+G12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f>SUMIF(L7:L19,AE20,G7:G19)</f>
        <v>0</v>
      </c>
      <c r="AF21">
        <f>SUMIF(L7:L19,AF20,G7:G19)</f>
        <v>0</v>
      </c>
      <c r="AG21" t="s">
        <v>127</v>
      </c>
    </row>
    <row r="22" spans="1:60" x14ac:dyDescent="0.25">
      <c r="A22" s="3"/>
      <c r="B22" s="4"/>
      <c r="C22" s="25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60" x14ac:dyDescent="0.25">
      <c r="A23" s="3"/>
      <c r="B23" s="4"/>
      <c r="C23" s="25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60" x14ac:dyDescent="0.25">
      <c r="A24" s="217" t="s">
        <v>128</v>
      </c>
      <c r="B24" s="217"/>
      <c r="C24" s="258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5">
      <c r="A25" s="218"/>
      <c r="B25" s="219"/>
      <c r="C25" s="259"/>
      <c r="D25" s="219"/>
      <c r="E25" s="219"/>
      <c r="F25" s="219"/>
      <c r="G25" s="22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G25" t="s">
        <v>129</v>
      </c>
    </row>
    <row r="26" spans="1:60" x14ac:dyDescent="0.25">
      <c r="A26" s="221"/>
      <c r="B26" s="222"/>
      <c r="C26" s="260"/>
      <c r="D26" s="222"/>
      <c r="E26" s="222"/>
      <c r="F26" s="222"/>
      <c r="G26" s="22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5">
      <c r="A27" s="221"/>
      <c r="B27" s="222"/>
      <c r="C27" s="260"/>
      <c r="D27" s="222"/>
      <c r="E27" s="222"/>
      <c r="F27" s="222"/>
      <c r="G27" s="22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60" x14ac:dyDescent="0.25">
      <c r="A28" s="221"/>
      <c r="B28" s="222"/>
      <c r="C28" s="260"/>
      <c r="D28" s="222"/>
      <c r="E28" s="222"/>
      <c r="F28" s="222"/>
      <c r="G28" s="22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5">
      <c r="A29" s="224"/>
      <c r="B29" s="225"/>
      <c r="C29" s="261"/>
      <c r="D29" s="225"/>
      <c r="E29" s="225"/>
      <c r="F29" s="225"/>
      <c r="G29" s="22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60" x14ac:dyDescent="0.25">
      <c r="A30" s="3"/>
      <c r="B30" s="4"/>
      <c r="C30" s="25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5">
      <c r="C31" s="262"/>
      <c r="D31" s="10"/>
      <c r="AG31" t="s">
        <v>130</v>
      </c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24:C24"/>
    <mergeCell ref="A25:G29"/>
  </mergeCells>
  <pageMargins left="0.59055118110236204" right="0.196850393700787" top="0.78740157499999996" bottom="0.78740157499999996" header="0.3" footer="0.3"/>
  <pageSetup paperSize="9" orientation="landscape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56BD-0927-4DE4-A129-7D0D56B7D887}">
  <sheetPr>
    <outlinePr summaryBelow="0"/>
  </sheetPr>
  <dimension ref="A1:BH5000"/>
  <sheetViews>
    <sheetView workbookViewId="0">
      <pane ySplit="7" topLeftCell="A8" activePane="bottomLeft" state="frozen"/>
      <selection pane="bottomLeft" activeCell="B2" sqref="B2"/>
    </sheetView>
  </sheetViews>
  <sheetFormatPr defaultRowHeight="13.2" outlineLevelRow="1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20" max="20" width="9.218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5" t="s">
        <v>7</v>
      </c>
      <c r="B1" s="195"/>
      <c r="C1" s="195"/>
      <c r="D1" s="195"/>
      <c r="E1" s="195"/>
      <c r="F1" s="195"/>
      <c r="G1" s="195"/>
      <c r="AG1" t="s">
        <v>71</v>
      </c>
    </row>
    <row r="2" spans="1:60" ht="25.05" customHeight="1" x14ac:dyDescent="0.25">
      <c r="A2" s="196" t="s">
        <v>8</v>
      </c>
      <c r="B2" s="49"/>
      <c r="C2" s="199" t="s">
        <v>43</v>
      </c>
      <c r="D2" s="197"/>
      <c r="E2" s="197"/>
      <c r="F2" s="197"/>
      <c r="G2" s="198"/>
      <c r="AG2" t="s">
        <v>72</v>
      </c>
    </row>
    <row r="3" spans="1:60" ht="25.05" customHeight="1" x14ac:dyDescent="0.25">
      <c r="A3" s="196" t="s">
        <v>9</v>
      </c>
      <c r="B3" s="49" t="s">
        <v>47</v>
      </c>
      <c r="C3" s="199" t="s">
        <v>43</v>
      </c>
      <c r="D3" s="197"/>
      <c r="E3" s="197"/>
      <c r="F3" s="197"/>
      <c r="G3" s="198"/>
      <c r="AC3" s="175" t="s">
        <v>72</v>
      </c>
      <c r="AG3" t="s">
        <v>74</v>
      </c>
    </row>
    <row r="4" spans="1:60" ht="25.05" customHeight="1" x14ac:dyDescent="0.25">
      <c r="A4" s="200" t="s">
        <v>10</v>
      </c>
      <c r="B4" s="201" t="s">
        <v>48</v>
      </c>
      <c r="C4" s="202" t="s">
        <v>43</v>
      </c>
      <c r="D4" s="203"/>
      <c r="E4" s="203"/>
      <c r="F4" s="203"/>
      <c r="G4" s="204"/>
      <c r="AG4" t="s">
        <v>75</v>
      </c>
    </row>
    <row r="5" spans="1:60" x14ac:dyDescent="0.25">
      <c r="D5" s="10"/>
    </row>
    <row r="6" spans="1:60" ht="39.6" x14ac:dyDescent="0.25">
      <c r="A6" s="206" t="s">
        <v>76</v>
      </c>
      <c r="B6" s="208" t="s">
        <v>77</v>
      </c>
      <c r="C6" s="208" t="s">
        <v>78</v>
      </c>
      <c r="D6" s="207" t="s">
        <v>79</v>
      </c>
      <c r="E6" s="206" t="s">
        <v>80</v>
      </c>
      <c r="F6" s="205" t="s">
        <v>81</v>
      </c>
      <c r="G6" s="206" t="s">
        <v>31</v>
      </c>
      <c r="H6" s="209" t="s">
        <v>32</v>
      </c>
      <c r="I6" s="209" t="s">
        <v>82</v>
      </c>
      <c r="J6" s="209" t="s">
        <v>33</v>
      </c>
      <c r="K6" s="209" t="s">
        <v>83</v>
      </c>
      <c r="L6" s="209" t="s">
        <v>84</v>
      </c>
      <c r="M6" s="209" t="s">
        <v>85</v>
      </c>
      <c r="N6" s="209" t="s">
        <v>86</v>
      </c>
      <c r="O6" s="209" t="s">
        <v>87</v>
      </c>
      <c r="P6" s="209" t="s">
        <v>88</v>
      </c>
      <c r="Q6" s="209" t="s">
        <v>89</v>
      </c>
      <c r="R6" s="209" t="s">
        <v>90</v>
      </c>
      <c r="S6" s="209" t="s">
        <v>91</v>
      </c>
      <c r="T6" s="209" t="s">
        <v>92</v>
      </c>
      <c r="U6" s="209" t="s">
        <v>93</v>
      </c>
      <c r="V6" s="209" t="s">
        <v>94</v>
      </c>
      <c r="W6" s="209" t="s">
        <v>95</v>
      </c>
      <c r="X6" s="209" t="s">
        <v>96</v>
      </c>
    </row>
    <row r="7" spans="1:60" hidden="1" x14ac:dyDescent="0.25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</row>
    <row r="8" spans="1:60" x14ac:dyDescent="0.25">
      <c r="A8" s="232" t="s">
        <v>97</v>
      </c>
      <c r="B8" s="233" t="s">
        <v>53</v>
      </c>
      <c r="C8" s="253" t="s">
        <v>54</v>
      </c>
      <c r="D8" s="234"/>
      <c r="E8" s="235"/>
      <c r="F8" s="236"/>
      <c r="G8" s="236">
        <f>SUMIF(AG9:AG56,"&lt;&gt;NOR",G9:G56)</f>
        <v>0</v>
      </c>
      <c r="H8" s="236"/>
      <c r="I8" s="236">
        <f>SUM(I9:I56)</f>
        <v>0</v>
      </c>
      <c r="J8" s="236"/>
      <c r="K8" s="236">
        <f>SUM(K9:K56)</f>
        <v>0</v>
      </c>
      <c r="L8" s="236"/>
      <c r="M8" s="236">
        <f>SUM(M9:M56)</f>
        <v>0</v>
      </c>
      <c r="N8" s="235"/>
      <c r="O8" s="235">
        <f>SUM(O9:O56)</f>
        <v>113.78</v>
      </c>
      <c r="P8" s="235"/>
      <c r="Q8" s="235">
        <f>SUM(Q9:Q56)</f>
        <v>0</v>
      </c>
      <c r="R8" s="236"/>
      <c r="S8" s="236"/>
      <c r="T8" s="237"/>
      <c r="U8" s="231"/>
      <c r="V8" s="231">
        <f>SUM(V9:V56)</f>
        <v>264.60999999999996</v>
      </c>
      <c r="W8" s="231"/>
      <c r="X8" s="231"/>
      <c r="AG8" t="s">
        <v>98</v>
      </c>
    </row>
    <row r="9" spans="1:60" outlineLevel="1" x14ac:dyDescent="0.25">
      <c r="A9" s="238">
        <v>1</v>
      </c>
      <c r="B9" s="239" t="s">
        <v>131</v>
      </c>
      <c r="C9" s="255" t="s">
        <v>132</v>
      </c>
      <c r="D9" s="240" t="s">
        <v>133</v>
      </c>
      <c r="E9" s="241">
        <v>63</v>
      </c>
      <c r="F9" s="242"/>
      <c r="G9" s="243">
        <f>ROUND(E9*F9,2)</f>
        <v>0</v>
      </c>
      <c r="H9" s="242"/>
      <c r="I9" s="243">
        <f>ROUND(E9*H9,2)</f>
        <v>0</v>
      </c>
      <c r="J9" s="242"/>
      <c r="K9" s="243">
        <f>ROUND(E9*J9,2)</f>
        <v>0</v>
      </c>
      <c r="L9" s="243">
        <v>21</v>
      </c>
      <c r="M9" s="243">
        <f>G9*(1+L9/100)</f>
        <v>0</v>
      </c>
      <c r="N9" s="241">
        <v>0</v>
      </c>
      <c r="O9" s="241">
        <f>ROUND(E9*N9,2)</f>
        <v>0</v>
      </c>
      <c r="P9" s="241">
        <v>0</v>
      </c>
      <c r="Q9" s="241">
        <f>ROUND(E9*P9,2)</f>
        <v>0</v>
      </c>
      <c r="R9" s="243"/>
      <c r="S9" s="243" t="s">
        <v>102</v>
      </c>
      <c r="T9" s="244" t="s">
        <v>102</v>
      </c>
      <c r="U9" s="230">
        <v>9.7000000000000003E-2</v>
      </c>
      <c r="V9" s="230">
        <f>ROUND(E9*U9,2)</f>
        <v>6.11</v>
      </c>
      <c r="W9" s="230"/>
      <c r="X9" s="230" t="s">
        <v>134</v>
      </c>
      <c r="Y9" s="210"/>
      <c r="Z9" s="210"/>
      <c r="AA9" s="210"/>
      <c r="AB9" s="210"/>
      <c r="AC9" s="210"/>
      <c r="AD9" s="210"/>
      <c r="AE9" s="210"/>
      <c r="AF9" s="210"/>
      <c r="AG9" s="210" t="s">
        <v>135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5">
      <c r="A10" s="227"/>
      <c r="B10" s="228"/>
      <c r="C10" s="265" t="s">
        <v>136</v>
      </c>
      <c r="D10" s="263"/>
      <c r="E10" s="264">
        <v>63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10"/>
      <c r="Z10" s="210"/>
      <c r="AA10" s="210"/>
      <c r="AB10" s="210"/>
      <c r="AC10" s="210"/>
      <c r="AD10" s="210"/>
      <c r="AE10" s="210"/>
      <c r="AF10" s="210"/>
      <c r="AG10" s="210" t="s">
        <v>137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5">
      <c r="A11" s="238">
        <v>2</v>
      </c>
      <c r="B11" s="239" t="s">
        <v>138</v>
      </c>
      <c r="C11" s="255" t="s">
        <v>139</v>
      </c>
      <c r="D11" s="240" t="s">
        <v>133</v>
      </c>
      <c r="E11" s="241">
        <v>238.07569000000001</v>
      </c>
      <c r="F11" s="242"/>
      <c r="G11" s="243">
        <f>ROUND(E11*F11,2)</f>
        <v>0</v>
      </c>
      <c r="H11" s="242"/>
      <c r="I11" s="243">
        <f>ROUND(E11*H11,2)</f>
        <v>0</v>
      </c>
      <c r="J11" s="242"/>
      <c r="K11" s="243">
        <f>ROUND(E11*J11,2)</f>
        <v>0</v>
      </c>
      <c r="L11" s="243">
        <v>21</v>
      </c>
      <c r="M11" s="243">
        <f>G11*(1+L11/100)</f>
        <v>0</v>
      </c>
      <c r="N11" s="241">
        <v>0</v>
      </c>
      <c r="O11" s="241">
        <f>ROUND(E11*N11,2)</f>
        <v>0</v>
      </c>
      <c r="P11" s="241">
        <v>0</v>
      </c>
      <c r="Q11" s="241">
        <f>ROUND(E11*P11,2)</f>
        <v>0</v>
      </c>
      <c r="R11" s="243"/>
      <c r="S11" s="243" t="s">
        <v>102</v>
      </c>
      <c r="T11" s="244" t="s">
        <v>102</v>
      </c>
      <c r="U11" s="230">
        <v>0.22</v>
      </c>
      <c r="V11" s="230">
        <f>ROUND(E11*U11,2)</f>
        <v>52.38</v>
      </c>
      <c r="W11" s="230"/>
      <c r="X11" s="230" t="s">
        <v>134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135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5">
      <c r="A12" s="227"/>
      <c r="B12" s="228"/>
      <c r="C12" s="265" t="s">
        <v>140</v>
      </c>
      <c r="D12" s="263"/>
      <c r="E12" s="264">
        <v>201.07167999999999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10"/>
      <c r="Z12" s="210"/>
      <c r="AA12" s="210"/>
      <c r="AB12" s="210"/>
      <c r="AC12" s="210"/>
      <c r="AD12" s="210"/>
      <c r="AE12" s="210"/>
      <c r="AF12" s="210"/>
      <c r="AG12" s="210" t="s">
        <v>137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5">
      <c r="A13" s="227"/>
      <c r="B13" s="228"/>
      <c r="C13" s="265" t="s">
        <v>141</v>
      </c>
      <c r="D13" s="263"/>
      <c r="E13" s="264">
        <v>3.7290000000000001</v>
      </c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10"/>
      <c r="Z13" s="210"/>
      <c r="AA13" s="210"/>
      <c r="AB13" s="210"/>
      <c r="AC13" s="210"/>
      <c r="AD13" s="210"/>
      <c r="AE13" s="210"/>
      <c r="AF13" s="210"/>
      <c r="AG13" s="210" t="s">
        <v>137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5">
      <c r="A14" s="227"/>
      <c r="B14" s="228"/>
      <c r="C14" s="265" t="s">
        <v>142</v>
      </c>
      <c r="D14" s="263"/>
      <c r="E14" s="264">
        <v>3.0731299999999999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10"/>
      <c r="Z14" s="210"/>
      <c r="AA14" s="210"/>
      <c r="AB14" s="210"/>
      <c r="AC14" s="210"/>
      <c r="AD14" s="210"/>
      <c r="AE14" s="210"/>
      <c r="AF14" s="210"/>
      <c r="AG14" s="210" t="s">
        <v>137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5">
      <c r="A15" s="227"/>
      <c r="B15" s="228"/>
      <c r="C15" s="265" t="s">
        <v>143</v>
      </c>
      <c r="D15" s="263"/>
      <c r="E15" s="264">
        <v>8.5387500000000003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10"/>
      <c r="Z15" s="210"/>
      <c r="AA15" s="210"/>
      <c r="AB15" s="210"/>
      <c r="AC15" s="210"/>
      <c r="AD15" s="210"/>
      <c r="AE15" s="210"/>
      <c r="AF15" s="210"/>
      <c r="AG15" s="210" t="s">
        <v>137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5">
      <c r="A16" s="227"/>
      <c r="B16" s="228"/>
      <c r="C16" s="265" t="s">
        <v>144</v>
      </c>
      <c r="D16" s="263"/>
      <c r="E16" s="264">
        <v>6.7031299999999998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10"/>
      <c r="Z16" s="210"/>
      <c r="AA16" s="210"/>
      <c r="AB16" s="210"/>
      <c r="AC16" s="210"/>
      <c r="AD16" s="210"/>
      <c r="AE16" s="210"/>
      <c r="AF16" s="210"/>
      <c r="AG16" s="210" t="s">
        <v>137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5">
      <c r="A17" s="227"/>
      <c r="B17" s="228"/>
      <c r="C17" s="265" t="s">
        <v>145</v>
      </c>
      <c r="D17" s="263"/>
      <c r="E17" s="264">
        <v>21.682559999999999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10"/>
      <c r="Z17" s="210"/>
      <c r="AA17" s="210"/>
      <c r="AB17" s="210"/>
      <c r="AC17" s="210"/>
      <c r="AD17" s="210"/>
      <c r="AE17" s="210"/>
      <c r="AF17" s="210"/>
      <c r="AG17" s="210" t="s">
        <v>137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5">
      <c r="A18" s="227"/>
      <c r="B18" s="228"/>
      <c r="C18" s="265" t="s">
        <v>146</v>
      </c>
      <c r="D18" s="263"/>
      <c r="E18" s="264">
        <v>56.277450000000002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10"/>
      <c r="Z18" s="210"/>
      <c r="AA18" s="210"/>
      <c r="AB18" s="210"/>
      <c r="AC18" s="210"/>
      <c r="AD18" s="210"/>
      <c r="AE18" s="210"/>
      <c r="AF18" s="210"/>
      <c r="AG18" s="210" t="s">
        <v>137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5">
      <c r="A19" s="227"/>
      <c r="B19" s="228"/>
      <c r="C19" s="265" t="s">
        <v>147</v>
      </c>
      <c r="D19" s="263"/>
      <c r="E19" s="264">
        <v>-63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10"/>
      <c r="Z19" s="210"/>
      <c r="AA19" s="210"/>
      <c r="AB19" s="210"/>
      <c r="AC19" s="210"/>
      <c r="AD19" s="210"/>
      <c r="AE19" s="210"/>
      <c r="AF19" s="210"/>
      <c r="AG19" s="210" t="s">
        <v>137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5">
      <c r="A20" s="245">
        <v>3</v>
      </c>
      <c r="B20" s="246" t="s">
        <v>148</v>
      </c>
      <c r="C20" s="254" t="s">
        <v>149</v>
      </c>
      <c r="D20" s="247" t="s">
        <v>133</v>
      </c>
      <c r="E20" s="248">
        <v>238.07569000000001</v>
      </c>
      <c r="F20" s="249"/>
      <c r="G20" s="250">
        <f>ROUND(E20*F20,2)</f>
        <v>0</v>
      </c>
      <c r="H20" s="249"/>
      <c r="I20" s="250">
        <f>ROUND(E20*H20,2)</f>
        <v>0</v>
      </c>
      <c r="J20" s="249"/>
      <c r="K20" s="250">
        <f>ROUND(E20*J20,2)</f>
        <v>0</v>
      </c>
      <c r="L20" s="250">
        <v>21</v>
      </c>
      <c r="M20" s="250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50"/>
      <c r="S20" s="250" t="s">
        <v>102</v>
      </c>
      <c r="T20" s="251" t="s">
        <v>102</v>
      </c>
      <c r="U20" s="230">
        <v>8.7999999999999995E-2</v>
      </c>
      <c r="V20" s="230">
        <f>ROUND(E20*U20,2)</f>
        <v>20.95</v>
      </c>
      <c r="W20" s="230"/>
      <c r="X20" s="230" t="s">
        <v>134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135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5">
      <c r="A21" s="238">
        <v>4</v>
      </c>
      <c r="B21" s="239" t="s">
        <v>150</v>
      </c>
      <c r="C21" s="255" t="s">
        <v>151</v>
      </c>
      <c r="D21" s="240" t="s">
        <v>133</v>
      </c>
      <c r="E21" s="241">
        <v>37.304099999999998</v>
      </c>
      <c r="F21" s="242"/>
      <c r="G21" s="243">
        <f>ROUND(E21*F21,2)</f>
        <v>0</v>
      </c>
      <c r="H21" s="242"/>
      <c r="I21" s="243">
        <f>ROUND(E21*H21,2)</f>
        <v>0</v>
      </c>
      <c r="J21" s="242"/>
      <c r="K21" s="243">
        <f>ROUND(E21*J21,2)</f>
        <v>0</v>
      </c>
      <c r="L21" s="243">
        <v>21</v>
      </c>
      <c r="M21" s="243">
        <f>G21*(1+L21/100)</f>
        <v>0</v>
      </c>
      <c r="N21" s="241">
        <v>0</v>
      </c>
      <c r="O21" s="241">
        <f>ROUND(E21*N21,2)</f>
        <v>0</v>
      </c>
      <c r="P21" s="241">
        <v>0</v>
      </c>
      <c r="Q21" s="241">
        <f>ROUND(E21*P21,2)</f>
        <v>0</v>
      </c>
      <c r="R21" s="243"/>
      <c r="S21" s="243" t="s">
        <v>102</v>
      </c>
      <c r="T21" s="244" t="s">
        <v>102</v>
      </c>
      <c r="U21" s="230">
        <v>0.37</v>
      </c>
      <c r="V21" s="230">
        <f>ROUND(E21*U21,2)</f>
        <v>13.8</v>
      </c>
      <c r="W21" s="230"/>
      <c r="X21" s="230" t="s">
        <v>134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135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5">
      <c r="A22" s="227"/>
      <c r="B22" s="228"/>
      <c r="C22" s="265" t="s">
        <v>152</v>
      </c>
      <c r="D22" s="263"/>
      <c r="E22" s="264">
        <v>37.304099999999998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10"/>
      <c r="Z22" s="210"/>
      <c r="AA22" s="210"/>
      <c r="AB22" s="210"/>
      <c r="AC22" s="210"/>
      <c r="AD22" s="210"/>
      <c r="AE22" s="210"/>
      <c r="AF22" s="210"/>
      <c r="AG22" s="210" t="s">
        <v>137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5">
      <c r="A23" s="238">
        <v>5</v>
      </c>
      <c r="B23" s="239" t="s">
        <v>153</v>
      </c>
      <c r="C23" s="255" t="s">
        <v>154</v>
      </c>
      <c r="D23" s="240" t="s">
        <v>133</v>
      </c>
      <c r="E23" s="241">
        <v>9.0749999999999993</v>
      </c>
      <c r="F23" s="242"/>
      <c r="G23" s="243">
        <f>ROUND(E23*F23,2)</f>
        <v>0</v>
      </c>
      <c r="H23" s="242"/>
      <c r="I23" s="243">
        <f>ROUND(E23*H23,2)</f>
        <v>0</v>
      </c>
      <c r="J23" s="242"/>
      <c r="K23" s="243">
        <f>ROUND(E23*J23,2)</f>
        <v>0</v>
      </c>
      <c r="L23" s="243">
        <v>21</v>
      </c>
      <c r="M23" s="243">
        <f>G23*(1+L23/100)</f>
        <v>0</v>
      </c>
      <c r="N23" s="241">
        <v>0</v>
      </c>
      <c r="O23" s="241">
        <f>ROUND(E23*N23,2)</f>
        <v>0</v>
      </c>
      <c r="P23" s="241">
        <v>0</v>
      </c>
      <c r="Q23" s="241">
        <f>ROUND(E23*P23,2)</f>
        <v>0</v>
      </c>
      <c r="R23" s="243"/>
      <c r="S23" s="243" t="s">
        <v>102</v>
      </c>
      <c r="T23" s="244" t="s">
        <v>102</v>
      </c>
      <c r="U23" s="230">
        <v>0.18</v>
      </c>
      <c r="V23" s="230">
        <f>ROUND(E23*U23,2)</f>
        <v>1.63</v>
      </c>
      <c r="W23" s="230"/>
      <c r="X23" s="230" t="s">
        <v>134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135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5">
      <c r="A24" s="227"/>
      <c r="B24" s="228"/>
      <c r="C24" s="265" t="s">
        <v>155</v>
      </c>
      <c r="D24" s="263"/>
      <c r="E24" s="264">
        <v>9.0749999999999993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10"/>
      <c r="Z24" s="210"/>
      <c r="AA24" s="210"/>
      <c r="AB24" s="210"/>
      <c r="AC24" s="210"/>
      <c r="AD24" s="210"/>
      <c r="AE24" s="210"/>
      <c r="AF24" s="210"/>
      <c r="AG24" s="210" t="s">
        <v>137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0.399999999999999" outlineLevel="1" x14ac:dyDescent="0.25">
      <c r="A25" s="238">
        <v>6</v>
      </c>
      <c r="B25" s="239" t="s">
        <v>156</v>
      </c>
      <c r="C25" s="255" t="s">
        <v>157</v>
      </c>
      <c r="D25" s="240" t="s">
        <v>133</v>
      </c>
      <c r="E25" s="241">
        <v>4.125</v>
      </c>
      <c r="F25" s="242"/>
      <c r="G25" s="243">
        <f>ROUND(E25*F25,2)</f>
        <v>0</v>
      </c>
      <c r="H25" s="242"/>
      <c r="I25" s="243">
        <f>ROUND(E25*H25,2)</f>
        <v>0</v>
      </c>
      <c r="J25" s="242"/>
      <c r="K25" s="243">
        <f>ROUND(E25*J25,2)</f>
        <v>0</v>
      </c>
      <c r="L25" s="243">
        <v>21</v>
      </c>
      <c r="M25" s="243">
        <f>G25*(1+L25/100)</f>
        <v>0</v>
      </c>
      <c r="N25" s="241">
        <v>0</v>
      </c>
      <c r="O25" s="241">
        <f>ROUND(E25*N25,2)</f>
        <v>0</v>
      </c>
      <c r="P25" s="241">
        <v>0</v>
      </c>
      <c r="Q25" s="241">
        <f>ROUND(E25*P25,2)</f>
        <v>0</v>
      </c>
      <c r="R25" s="243"/>
      <c r="S25" s="243" t="s">
        <v>102</v>
      </c>
      <c r="T25" s="244" t="s">
        <v>102</v>
      </c>
      <c r="U25" s="230">
        <v>3.53</v>
      </c>
      <c r="V25" s="230">
        <f>ROUND(E25*U25,2)</f>
        <v>14.56</v>
      </c>
      <c r="W25" s="230"/>
      <c r="X25" s="230" t="s">
        <v>134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135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5">
      <c r="A26" s="227"/>
      <c r="B26" s="228"/>
      <c r="C26" s="265" t="s">
        <v>158</v>
      </c>
      <c r="D26" s="263"/>
      <c r="E26" s="264">
        <v>4.125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10"/>
      <c r="Z26" s="210"/>
      <c r="AA26" s="210"/>
      <c r="AB26" s="210"/>
      <c r="AC26" s="210"/>
      <c r="AD26" s="210"/>
      <c r="AE26" s="210"/>
      <c r="AF26" s="210"/>
      <c r="AG26" s="210" t="s">
        <v>137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0.399999999999999" outlineLevel="1" x14ac:dyDescent="0.25">
      <c r="A27" s="238">
        <v>7</v>
      </c>
      <c r="B27" s="239" t="s">
        <v>159</v>
      </c>
      <c r="C27" s="255" t="s">
        <v>160</v>
      </c>
      <c r="D27" s="240" t="s">
        <v>133</v>
      </c>
      <c r="E27" s="241">
        <v>4.5</v>
      </c>
      <c r="F27" s="242"/>
      <c r="G27" s="243">
        <f>ROUND(E27*F27,2)</f>
        <v>0</v>
      </c>
      <c r="H27" s="242"/>
      <c r="I27" s="243">
        <f>ROUND(E27*H27,2)</f>
        <v>0</v>
      </c>
      <c r="J27" s="242"/>
      <c r="K27" s="243">
        <f>ROUND(E27*J27,2)</f>
        <v>0</v>
      </c>
      <c r="L27" s="243">
        <v>21</v>
      </c>
      <c r="M27" s="243">
        <f>G27*(1+L27/100)</f>
        <v>0</v>
      </c>
      <c r="N27" s="241">
        <v>0</v>
      </c>
      <c r="O27" s="241">
        <f>ROUND(E27*N27,2)</f>
        <v>0</v>
      </c>
      <c r="P27" s="241">
        <v>0</v>
      </c>
      <c r="Q27" s="241">
        <f>ROUND(E27*P27,2)</f>
        <v>0</v>
      </c>
      <c r="R27" s="243"/>
      <c r="S27" s="243" t="s">
        <v>122</v>
      </c>
      <c r="T27" s="244" t="s">
        <v>161</v>
      </c>
      <c r="U27" s="230">
        <v>3.53</v>
      </c>
      <c r="V27" s="230">
        <f>ROUND(E27*U27,2)</f>
        <v>15.89</v>
      </c>
      <c r="W27" s="230"/>
      <c r="X27" s="230" t="s">
        <v>134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135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5">
      <c r="A28" s="227"/>
      <c r="B28" s="228"/>
      <c r="C28" s="265" t="s">
        <v>162</v>
      </c>
      <c r="D28" s="263"/>
      <c r="E28" s="264"/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10"/>
      <c r="Z28" s="210"/>
      <c r="AA28" s="210"/>
      <c r="AB28" s="210"/>
      <c r="AC28" s="210"/>
      <c r="AD28" s="210"/>
      <c r="AE28" s="210"/>
      <c r="AF28" s="210"/>
      <c r="AG28" s="210" t="s">
        <v>137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5">
      <c r="A29" s="227"/>
      <c r="B29" s="228"/>
      <c r="C29" s="265" t="s">
        <v>163</v>
      </c>
      <c r="D29" s="263"/>
      <c r="E29" s="264">
        <v>4.5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10"/>
      <c r="Z29" s="210"/>
      <c r="AA29" s="210"/>
      <c r="AB29" s="210"/>
      <c r="AC29" s="210"/>
      <c r="AD29" s="210"/>
      <c r="AE29" s="210"/>
      <c r="AF29" s="210"/>
      <c r="AG29" s="210" t="s">
        <v>137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5">
      <c r="A30" s="238">
        <v>8</v>
      </c>
      <c r="B30" s="239" t="s">
        <v>164</v>
      </c>
      <c r="C30" s="255" t="s">
        <v>165</v>
      </c>
      <c r="D30" s="240" t="s">
        <v>166</v>
      </c>
      <c r="E30" s="241">
        <v>696.02700000000004</v>
      </c>
      <c r="F30" s="242"/>
      <c r="G30" s="243">
        <f>ROUND(E30*F30,2)</f>
        <v>0</v>
      </c>
      <c r="H30" s="242"/>
      <c r="I30" s="243">
        <f>ROUND(E30*H30,2)</f>
        <v>0</v>
      </c>
      <c r="J30" s="242"/>
      <c r="K30" s="243">
        <f>ROUND(E30*J30,2)</f>
        <v>0</v>
      </c>
      <c r="L30" s="243">
        <v>21</v>
      </c>
      <c r="M30" s="243">
        <f>G30*(1+L30/100)</f>
        <v>0</v>
      </c>
      <c r="N30" s="241">
        <v>0</v>
      </c>
      <c r="O30" s="241">
        <f>ROUND(E30*N30,2)</f>
        <v>0</v>
      </c>
      <c r="P30" s="241">
        <v>0</v>
      </c>
      <c r="Q30" s="241">
        <f>ROUND(E30*P30,2)</f>
        <v>0</v>
      </c>
      <c r="R30" s="243"/>
      <c r="S30" s="243" t="s">
        <v>102</v>
      </c>
      <c r="T30" s="244" t="s">
        <v>102</v>
      </c>
      <c r="U30" s="230">
        <v>0.02</v>
      </c>
      <c r="V30" s="230">
        <f>ROUND(E30*U30,2)</f>
        <v>13.92</v>
      </c>
      <c r="W30" s="230"/>
      <c r="X30" s="230" t="s">
        <v>134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135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5">
      <c r="A31" s="227"/>
      <c r="B31" s="228"/>
      <c r="C31" s="265" t="s">
        <v>167</v>
      </c>
      <c r="D31" s="263"/>
      <c r="E31" s="264">
        <v>696.02700000000004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10"/>
      <c r="Z31" s="210"/>
      <c r="AA31" s="210"/>
      <c r="AB31" s="210"/>
      <c r="AC31" s="210"/>
      <c r="AD31" s="210"/>
      <c r="AE31" s="210"/>
      <c r="AF31" s="210"/>
      <c r="AG31" s="210" t="s">
        <v>137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5">
      <c r="A32" s="245">
        <v>9</v>
      </c>
      <c r="B32" s="246" t="s">
        <v>168</v>
      </c>
      <c r="C32" s="254" t="s">
        <v>169</v>
      </c>
      <c r="D32" s="247" t="s">
        <v>133</v>
      </c>
      <c r="E32" s="248">
        <v>293.07979</v>
      </c>
      <c r="F32" s="249"/>
      <c r="G32" s="250">
        <f>ROUND(E32*F32,2)</f>
        <v>0</v>
      </c>
      <c r="H32" s="249"/>
      <c r="I32" s="250">
        <f>ROUND(E32*H32,2)</f>
        <v>0</v>
      </c>
      <c r="J32" s="249"/>
      <c r="K32" s="250">
        <f>ROUND(E32*J32,2)</f>
        <v>0</v>
      </c>
      <c r="L32" s="250">
        <v>21</v>
      </c>
      <c r="M32" s="250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50"/>
      <c r="S32" s="250" t="s">
        <v>102</v>
      </c>
      <c r="T32" s="251" t="s">
        <v>102</v>
      </c>
      <c r="U32" s="230">
        <v>1.0999999999999999E-2</v>
      </c>
      <c r="V32" s="230">
        <f>ROUND(E32*U32,2)</f>
        <v>3.22</v>
      </c>
      <c r="W32" s="230"/>
      <c r="X32" s="230" t="s">
        <v>134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135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5">
      <c r="A33" s="245">
        <v>10</v>
      </c>
      <c r="B33" s="246" t="s">
        <v>170</v>
      </c>
      <c r="C33" s="254" t="s">
        <v>171</v>
      </c>
      <c r="D33" s="247" t="s">
        <v>133</v>
      </c>
      <c r="E33" s="248">
        <v>293.07979</v>
      </c>
      <c r="F33" s="249"/>
      <c r="G33" s="250">
        <f>ROUND(E33*F33,2)</f>
        <v>0</v>
      </c>
      <c r="H33" s="249"/>
      <c r="I33" s="250">
        <f>ROUND(E33*H33,2)</f>
        <v>0</v>
      </c>
      <c r="J33" s="249"/>
      <c r="K33" s="250">
        <f>ROUND(E33*J33,2)</f>
        <v>0</v>
      </c>
      <c r="L33" s="250">
        <v>21</v>
      </c>
      <c r="M33" s="250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50"/>
      <c r="S33" s="250" t="s">
        <v>102</v>
      </c>
      <c r="T33" s="251" t="s">
        <v>102</v>
      </c>
      <c r="U33" s="230">
        <v>5.2999999999999999E-2</v>
      </c>
      <c r="V33" s="230">
        <f>ROUND(E33*U33,2)</f>
        <v>15.53</v>
      </c>
      <c r="W33" s="230"/>
      <c r="X33" s="230" t="s">
        <v>134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135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5">
      <c r="A34" s="245">
        <v>11</v>
      </c>
      <c r="B34" s="246" t="s">
        <v>172</v>
      </c>
      <c r="C34" s="254" t="s">
        <v>173</v>
      </c>
      <c r="D34" s="247" t="s">
        <v>133</v>
      </c>
      <c r="E34" s="248">
        <v>293.07979</v>
      </c>
      <c r="F34" s="249"/>
      <c r="G34" s="250">
        <f>ROUND(E34*F34,2)</f>
        <v>0</v>
      </c>
      <c r="H34" s="249"/>
      <c r="I34" s="250">
        <f>ROUND(E34*H34,2)</f>
        <v>0</v>
      </c>
      <c r="J34" s="249"/>
      <c r="K34" s="250">
        <f>ROUND(E34*J34,2)</f>
        <v>0</v>
      </c>
      <c r="L34" s="250">
        <v>21</v>
      </c>
      <c r="M34" s="250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50"/>
      <c r="S34" s="250" t="s">
        <v>102</v>
      </c>
      <c r="T34" s="251" t="s">
        <v>102</v>
      </c>
      <c r="U34" s="230">
        <v>8.9999999999999993E-3</v>
      </c>
      <c r="V34" s="230">
        <f>ROUND(E34*U34,2)</f>
        <v>2.64</v>
      </c>
      <c r="W34" s="230"/>
      <c r="X34" s="230" t="s">
        <v>134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135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5">
      <c r="A35" s="245">
        <v>12</v>
      </c>
      <c r="B35" s="246" t="s">
        <v>174</v>
      </c>
      <c r="C35" s="254" t="s">
        <v>175</v>
      </c>
      <c r="D35" s="247" t="s">
        <v>133</v>
      </c>
      <c r="E35" s="248">
        <v>293.07979</v>
      </c>
      <c r="F35" s="249"/>
      <c r="G35" s="250">
        <f>ROUND(E35*F35,2)</f>
        <v>0</v>
      </c>
      <c r="H35" s="249"/>
      <c r="I35" s="250">
        <f>ROUND(E35*H35,2)</f>
        <v>0</v>
      </c>
      <c r="J35" s="249"/>
      <c r="K35" s="250">
        <f>ROUND(E35*J35,2)</f>
        <v>0</v>
      </c>
      <c r="L35" s="250">
        <v>21</v>
      </c>
      <c r="M35" s="250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50"/>
      <c r="S35" s="250" t="s">
        <v>102</v>
      </c>
      <c r="T35" s="251" t="s">
        <v>102</v>
      </c>
      <c r="U35" s="230">
        <v>0</v>
      </c>
      <c r="V35" s="230">
        <f>ROUND(E35*U35,2)</f>
        <v>0</v>
      </c>
      <c r="W35" s="230"/>
      <c r="X35" s="230" t="s">
        <v>134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135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0.399999999999999" outlineLevel="1" x14ac:dyDescent="0.25">
      <c r="A36" s="238">
        <v>13</v>
      </c>
      <c r="B36" s="239" t="s">
        <v>176</v>
      </c>
      <c r="C36" s="255" t="s">
        <v>177</v>
      </c>
      <c r="D36" s="240" t="s">
        <v>133</v>
      </c>
      <c r="E36" s="241">
        <v>36.760680000000001</v>
      </c>
      <c r="F36" s="242"/>
      <c r="G36" s="243">
        <f>ROUND(E36*F36,2)</f>
        <v>0</v>
      </c>
      <c r="H36" s="242"/>
      <c r="I36" s="243">
        <f>ROUND(E36*H36,2)</f>
        <v>0</v>
      </c>
      <c r="J36" s="242"/>
      <c r="K36" s="243">
        <f>ROUND(E36*J36,2)</f>
        <v>0</v>
      </c>
      <c r="L36" s="243">
        <v>21</v>
      </c>
      <c r="M36" s="243">
        <f>G36*(1+L36/100)</f>
        <v>0</v>
      </c>
      <c r="N36" s="241">
        <v>1.7</v>
      </c>
      <c r="O36" s="241">
        <f>ROUND(E36*N36,2)</f>
        <v>62.49</v>
      </c>
      <c r="P36" s="241">
        <v>0</v>
      </c>
      <c r="Q36" s="241">
        <f>ROUND(E36*P36,2)</f>
        <v>0</v>
      </c>
      <c r="R36" s="243"/>
      <c r="S36" s="243" t="s">
        <v>102</v>
      </c>
      <c r="T36" s="244" t="s">
        <v>102</v>
      </c>
      <c r="U36" s="230">
        <v>1.59</v>
      </c>
      <c r="V36" s="230">
        <f>ROUND(E36*U36,2)</f>
        <v>58.45</v>
      </c>
      <c r="W36" s="230"/>
      <c r="X36" s="230" t="s">
        <v>134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135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5">
      <c r="A37" s="227"/>
      <c r="B37" s="228"/>
      <c r="C37" s="265" t="s">
        <v>178</v>
      </c>
      <c r="D37" s="263"/>
      <c r="E37" s="264">
        <v>29.84328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10"/>
      <c r="Z37" s="210"/>
      <c r="AA37" s="210"/>
      <c r="AB37" s="210"/>
      <c r="AC37" s="210"/>
      <c r="AD37" s="210"/>
      <c r="AE37" s="210"/>
      <c r="AF37" s="210"/>
      <c r="AG37" s="210" t="s">
        <v>137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5">
      <c r="A38" s="227"/>
      <c r="B38" s="228"/>
      <c r="C38" s="265" t="s">
        <v>179</v>
      </c>
      <c r="D38" s="263"/>
      <c r="E38" s="264">
        <v>7.2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10"/>
      <c r="Z38" s="210"/>
      <c r="AA38" s="210"/>
      <c r="AB38" s="210"/>
      <c r="AC38" s="210"/>
      <c r="AD38" s="210"/>
      <c r="AE38" s="210"/>
      <c r="AF38" s="210"/>
      <c r="AG38" s="210" t="s">
        <v>137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5">
      <c r="A39" s="227"/>
      <c r="B39" s="228"/>
      <c r="C39" s="265" t="s">
        <v>180</v>
      </c>
      <c r="D39" s="263"/>
      <c r="E39" s="264">
        <v>-0.28260000000000002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10"/>
      <c r="Z39" s="210"/>
      <c r="AA39" s="210"/>
      <c r="AB39" s="210"/>
      <c r="AC39" s="210"/>
      <c r="AD39" s="210"/>
      <c r="AE39" s="210"/>
      <c r="AF39" s="210"/>
      <c r="AG39" s="210" t="s">
        <v>137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5">
      <c r="A40" s="238">
        <v>14</v>
      </c>
      <c r="B40" s="239" t="s">
        <v>181</v>
      </c>
      <c r="C40" s="255" t="s">
        <v>182</v>
      </c>
      <c r="D40" s="240" t="s">
        <v>133</v>
      </c>
      <c r="E40" s="241">
        <v>3.6</v>
      </c>
      <c r="F40" s="242"/>
      <c r="G40" s="243">
        <f>ROUND(E40*F40,2)</f>
        <v>0</v>
      </c>
      <c r="H40" s="242"/>
      <c r="I40" s="243">
        <f>ROUND(E40*H40,2)</f>
        <v>0</v>
      </c>
      <c r="J40" s="242"/>
      <c r="K40" s="243">
        <f>ROUND(E40*J40,2)</f>
        <v>0</v>
      </c>
      <c r="L40" s="243">
        <v>21</v>
      </c>
      <c r="M40" s="243">
        <f>G40*(1+L40/100)</f>
        <v>0</v>
      </c>
      <c r="N40" s="241">
        <v>0</v>
      </c>
      <c r="O40" s="241">
        <f>ROUND(E40*N40,2)</f>
        <v>0</v>
      </c>
      <c r="P40" s="241">
        <v>0</v>
      </c>
      <c r="Q40" s="241">
        <f>ROUND(E40*P40,2)</f>
        <v>0</v>
      </c>
      <c r="R40" s="243"/>
      <c r="S40" s="243" t="s">
        <v>102</v>
      </c>
      <c r="T40" s="244" t="s">
        <v>102</v>
      </c>
      <c r="U40" s="230">
        <v>0.20200000000000001</v>
      </c>
      <c r="V40" s="230">
        <f>ROUND(E40*U40,2)</f>
        <v>0.73</v>
      </c>
      <c r="W40" s="230"/>
      <c r="X40" s="230" t="s">
        <v>134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135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5">
      <c r="A41" s="227"/>
      <c r="B41" s="228"/>
      <c r="C41" s="265" t="s">
        <v>183</v>
      </c>
      <c r="D41" s="263"/>
      <c r="E41" s="264">
        <v>3.6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10"/>
      <c r="Z41" s="210"/>
      <c r="AA41" s="210"/>
      <c r="AB41" s="210"/>
      <c r="AC41" s="210"/>
      <c r="AD41" s="210"/>
      <c r="AE41" s="210"/>
      <c r="AF41" s="210"/>
      <c r="AG41" s="210" t="s">
        <v>137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5">
      <c r="A42" s="238">
        <v>15</v>
      </c>
      <c r="B42" s="239" t="s">
        <v>184</v>
      </c>
      <c r="C42" s="255" t="s">
        <v>185</v>
      </c>
      <c r="D42" s="240" t="s">
        <v>186</v>
      </c>
      <c r="E42" s="241">
        <v>6.48</v>
      </c>
      <c r="F42" s="242"/>
      <c r="G42" s="243">
        <f>ROUND(E42*F42,2)</f>
        <v>0</v>
      </c>
      <c r="H42" s="242"/>
      <c r="I42" s="243">
        <f>ROUND(E42*H42,2)</f>
        <v>0</v>
      </c>
      <c r="J42" s="242"/>
      <c r="K42" s="243">
        <f>ROUND(E42*J42,2)</f>
        <v>0</v>
      </c>
      <c r="L42" s="243">
        <v>21</v>
      </c>
      <c r="M42" s="243">
        <f>G42*(1+L42/100)</f>
        <v>0</v>
      </c>
      <c r="N42" s="241">
        <v>1</v>
      </c>
      <c r="O42" s="241">
        <f>ROUND(E42*N42,2)</f>
        <v>6.48</v>
      </c>
      <c r="P42" s="241">
        <v>0</v>
      </c>
      <c r="Q42" s="241">
        <f>ROUND(E42*P42,2)</f>
        <v>0</v>
      </c>
      <c r="R42" s="243" t="s">
        <v>187</v>
      </c>
      <c r="S42" s="243" t="s">
        <v>102</v>
      </c>
      <c r="T42" s="244" t="s">
        <v>102</v>
      </c>
      <c r="U42" s="230">
        <v>0</v>
      </c>
      <c r="V42" s="230">
        <f>ROUND(E42*U42,2)</f>
        <v>0</v>
      </c>
      <c r="W42" s="230"/>
      <c r="X42" s="230" t="s">
        <v>188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189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5">
      <c r="A43" s="227"/>
      <c r="B43" s="228"/>
      <c r="C43" s="265" t="s">
        <v>190</v>
      </c>
      <c r="D43" s="263"/>
      <c r="E43" s="264">
        <v>6.48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10"/>
      <c r="Z43" s="210"/>
      <c r="AA43" s="210"/>
      <c r="AB43" s="210"/>
      <c r="AC43" s="210"/>
      <c r="AD43" s="210"/>
      <c r="AE43" s="210"/>
      <c r="AF43" s="210"/>
      <c r="AG43" s="210" t="s">
        <v>137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5">
      <c r="A44" s="238">
        <v>16</v>
      </c>
      <c r="B44" s="239" t="s">
        <v>191</v>
      </c>
      <c r="C44" s="255" t="s">
        <v>192</v>
      </c>
      <c r="D44" s="240" t="s">
        <v>166</v>
      </c>
      <c r="E44" s="241">
        <v>195.52090000000001</v>
      </c>
      <c r="F44" s="242"/>
      <c r="G44" s="243">
        <f>ROUND(E44*F44,2)</f>
        <v>0</v>
      </c>
      <c r="H44" s="242"/>
      <c r="I44" s="243">
        <f>ROUND(E44*H44,2)</f>
        <v>0</v>
      </c>
      <c r="J44" s="242"/>
      <c r="K44" s="243">
        <f>ROUND(E44*J44,2)</f>
        <v>0</v>
      </c>
      <c r="L44" s="243">
        <v>21</v>
      </c>
      <c r="M44" s="243">
        <f>G44*(1+L44/100)</f>
        <v>0</v>
      </c>
      <c r="N44" s="241">
        <v>0</v>
      </c>
      <c r="O44" s="241">
        <f>ROUND(E44*N44,2)</f>
        <v>0</v>
      </c>
      <c r="P44" s="241">
        <v>0</v>
      </c>
      <c r="Q44" s="241">
        <f>ROUND(E44*P44,2)</f>
        <v>0</v>
      </c>
      <c r="R44" s="243"/>
      <c r="S44" s="243" t="s">
        <v>102</v>
      </c>
      <c r="T44" s="244" t="s">
        <v>102</v>
      </c>
      <c r="U44" s="230">
        <v>0.17699999999999999</v>
      </c>
      <c r="V44" s="230">
        <f>ROUND(E44*U44,2)</f>
        <v>34.61</v>
      </c>
      <c r="W44" s="230"/>
      <c r="X44" s="230" t="s">
        <v>134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135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5">
      <c r="A45" s="227"/>
      <c r="B45" s="228"/>
      <c r="C45" s="265" t="s">
        <v>193</v>
      </c>
      <c r="D45" s="263"/>
      <c r="E45" s="264">
        <v>82.965999999999994</v>
      </c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10"/>
      <c r="Z45" s="210"/>
      <c r="AA45" s="210"/>
      <c r="AB45" s="210"/>
      <c r="AC45" s="210"/>
      <c r="AD45" s="210"/>
      <c r="AE45" s="210"/>
      <c r="AF45" s="210"/>
      <c r="AG45" s="210" t="s">
        <v>137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5">
      <c r="A46" s="227"/>
      <c r="B46" s="228"/>
      <c r="C46" s="265" t="s">
        <v>194</v>
      </c>
      <c r="D46" s="263"/>
      <c r="E46" s="264">
        <v>112.5549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10"/>
      <c r="Z46" s="210"/>
      <c r="AA46" s="210"/>
      <c r="AB46" s="210"/>
      <c r="AC46" s="210"/>
      <c r="AD46" s="210"/>
      <c r="AE46" s="210"/>
      <c r="AF46" s="210"/>
      <c r="AG46" s="210" t="s">
        <v>137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5">
      <c r="A47" s="238">
        <v>17</v>
      </c>
      <c r="B47" s="239" t="s">
        <v>195</v>
      </c>
      <c r="C47" s="255" t="s">
        <v>196</v>
      </c>
      <c r="D47" s="240" t="s">
        <v>133</v>
      </c>
      <c r="E47" s="241">
        <v>24.889800000000001</v>
      </c>
      <c r="F47" s="242"/>
      <c r="G47" s="243">
        <f>ROUND(E47*F47,2)</f>
        <v>0</v>
      </c>
      <c r="H47" s="242"/>
      <c r="I47" s="243">
        <f>ROUND(E47*H47,2)</f>
        <v>0</v>
      </c>
      <c r="J47" s="242"/>
      <c r="K47" s="243">
        <f>ROUND(E47*J47,2)</f>
        <v>0</v>
      </c>
      <c r="L47" s="243">
        <v>21</v>
      </c>
      <c r="M47" s="243">
        <f>G47*(1+L47/100)</f>
        <v>0</v>
      </c>
      <c r="N47" s="241">
        <v>0</v>
      </c>
      <c r="O47" s="241">
        <f>ROUND(E47*N47,2)</f>
        <v>0</v>
      </c>
      <c r="P47" s="241">
        <v>0</v>
      </c>
      <c r="Q47" s="241">
        <f>ROUND(E47*P47,2)</f>
        <v>0</v>
      </c>
      <c r="R47" s="243"/>
      <c r="S47" s="243" t="s">
        <v>102</v>
      </c>
      <c r="T47" s="244" t="s">
        <v>102</v>
      </c>
      <c r="U47" s="230">
        <v>0.04</v>
      </c>
      <c r="V47" s="230">
        <f>ROUND(E47*U47,2)</f>
        <v>1</v>
      </c>
      <c r="W47" s="230"/>
      <c r="X47" s="230" t="s">
        <v>134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135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5">
      <c r="A48" s="227"/>
      <c r="B48" s="228"/>
      <c r="C48" s="265" t="s">
        <v>197</v>
      </c>
      <c r="D48" s="263"/>
      <c r="E48" s="264">
        <v>24.889800000000001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10"/>
      <c r="Z48" s="210"/>
      <c r="AA48" s="210"/>
      <c r="AB48" s="210"/>
      <c r="AC48" s="210"/>
      <c r="AD48" s="210"/>
      <c r="AE48" s="210"/>
      <c r="AF48" s="210"/>
      <c r="AG48" s="210" t="s">
        <v>137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5">
      <c r="A49" s="238">
        <v>18</v>
      </c>
      <c r="B49" s="239" t="s">
        <v>198</v>
      </c>
      <c r="C49" s="255" t="s">
        <v>199</v>
      </c>
      <c r="D49" s="240" t="s">
        <v>186</v>
      </c>
      <c r="E49" s="241">
        <v>44.801639999999999</v>
      </c>
      <c r="F49" s="242"/>
      <c r="G49" s="243">
        <f>ROUND(E49*F49,2)</f>
        <v>0</v>
      </c>
      <c r="H49" s="242"/>
      <c r="I49" s="243">
        <f>ROUND(E49*H49,2)</f>
        <v>0</v>
      </c>
      <c r="J49" s="242"/>
      <c r="K49" s="243">
        <f>ROUND(E49*J49,2)</f>
        <v>0</v>
      </c>
      <c r="L49" s="243">
        <v>21</v>
      </c>
      <c r="M49" s="243">
        <f>G49*(1+L49/100)</f>
        <v>0</v>
      </c>
      <c r="N49" s="241">
        <v>1</v>
      </c>
      <c r="O49" s="241">
        <f>ROUND(E49*N49,2)</f>
        <v>44.8</v>
      </c>
      <c r="P49" s="241">
        <v>0</v>
      </c>
      <c r="Q49" s="241">
        <f>ROUND(E49*P49,2)</f>
        <v>0</v>
      </c>
      <c r="R49" s="243"/>
      <c r="S49" s="243" t="s">
        <v>122</v>
      </c>
      <c r="T49" s="244" t="s">
        <v>161</v>
      </c>
      <c r="U49" s="230">
        <v>0</v>
      </c>
      <c r="V49" s="230">
        <f>ROUND(E49*U49,2)</f>
        <v>0</v>
      </c>
      <c r="W49" s="230"/>
      <c r="X49" s="230" t="s">
        <v>188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189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5">
      <c r="A50" s="227"/>
      <c r="B50" s="228"/>
      <c r="C50" s="265" t="s">
        <v>200</v>
      </c>
      <c r="D50" s="263"/>
      <c r="E50" s="264">
        <v>44.801639999999999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10"/>
      <c r="Z50" s="210"/>
      <c r="AA50" s="210"/>
      <c r="AB50" s="210"/>
      <c r="AC50" s="210"/>
      <c r="AD50" s="210"/>
      <c r="AE50" s="210"/>
      <c r="AF50" s="210"/>
      <c r="AG50" s="210" t="s">
        <v>137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5">
      <c r="A51" s="238">
        <v>19</v>
      </c>
      <c r="B51" s="239" t="s">
        <v>201</v>
      </c>
      <c r="C51" s="255" t="s">
        <v>202</v>
      </c>
      <c r="D51" s="240" t="s">
        <v>166</v>
      </c>
      <c r="E51" s="241">
        <v>195.52090000000001</v>
      </c>
      <c r="F51" s="242"/>
      <c r="G51" s="243">
        <f>ROUND(E51*F51,2)</f>
        <v>0</v>
      </c>
      <c r="H51" s="242"/>
      <c r="I51" s="243">
        <f>ROUND(E51*H51,2)</f>
        <v>0</v>
      </c>
      <c r="J51" s="242"/>
      <c r="K51" s="243">
        <f>ROUND(E51*J51,2)</f>
        <v>0</v>
      </c>
      <c r="L51" s="243">
        <v>21</v>
      </c>
      <c r="M51" s="243">
        <f>G51*(1+L51/100)</f>
        <v>0</v>
      </c>
      <c r="N51" s="241">
        <v>0</v>
      </c>
      <c r="O51" s="241">
        <f>ROUND(E51*N51,2)</f>
        <v>0</v>
      </c>
      <c r="P51" s="241">
        <v>0</v>
      </c>
      <c r="Q51" s="241">
        <f>ROUND(E51*P51,2)</f>
        <v>0</v>
      </c>
      <c r="R51" s="243"/>
      <c r="S51" s="243" t="s">
        <v>102</v>
      </c>
      <c r="T51" s="244" t="s">
        <v>203</v>
      </c>
      <c r="U51" s="230">
        <v>4.7E-2</v>
      </c>
      <c r="V51" s="230">
        <f>ROUND(E51*U51,2)</f>
        <v>9.19</v>
      </c>
      <c r="W51" s="230"/>
      <c r="X51" s="230" t="s">
        <v>134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135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5">
      <c r="A52" s="227"/>
      <c r="B52" s="228"/>
      <c r="C52" s="265" t="s">
        <v>204</v>
      </c>
      <c r="D52" s="263"/>
      <c r="E52" s="264">
        <v>82.965999999999994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10"/>
      <c r="Z52" s="210"/>
      <c r="AA52" s="210"/>
      <c r="AB52" s="210"/>
      <c r="AC52" s="210"/>
      <c r="AD52" s="210"/>
      <c r="AE52" s="210"/>
      <c r="AF52" s="210"/>
      <c r="AG52" s="210" t="s">
        <v>137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5">
      <c r="A53" s="227"/>
      <c r="B53" s="228"/>
      <c r="C53" s="265" t="s">
        <v>205</v>
      </c>
      <c r="D53" s="263"/>
      <c r="E53" s="264">
        <v>112.5549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10"/>
      <c r="Z53" s="210"/>
      <c r="AA53" s="210"/>
      <c r="AB53" s="210"/>
      <c r="AC53" s="210"/>
      <c r="AD53" s="210"/>
      <c r="AE53" s="210"/>
      <c r="AF53" s="210"/>
      <c r="AG53" s="210" t="s">
        <v>137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5">
      <c r="A54" s="238">
        <v>20</v>
      </c>
      <c r="B54" s="239" t="s">
        <v>206</v>
      </c>
      <c r="C54" s="255" t="s">
        <v>207</v>
      </c>
      <c r="D54" s="240" t="s">
        <v>208</v>
      </c>
      <c r="E54" s="241">
        <v>5.8656300000000003</v>
      </c>
      <c r="F54" s="242"/>
      <c r="G54" s="243">
        <f>ROUND(E54*F54,2)</f>
        <v>0</v>
      </c>
      <c r="H54" s="242"/>
      <c r="I54" s="243">
        <f>ROUND(E54*H54,2)</f>
        <v>0</v>
      </c>
      <c r="J54" s="242"/>
      <c r="K54" s="243">
        <f>ROUND(E54*J54,2)</f>
        <v>0</v>
      </c>
      <c r="L54" s="243">
        <v>21</v>
      </c>
      <c r="M54" s="243">
        <f>G54*(1+L54/100)</f>
        <v>0</v>
      </c>
      <c r="N54" s="241">
        <v>1E-3</v>
      </c>
      <c r="O54" s="241">
        <f>ROUND(E54*N54,2)</f>
        <v>0.01</v>
      </c>
      <c r="P54" s="241">
        <v>0</v>
      </c>
      <c r="Q54" s="241">
        <f>ROUND(E54*P54,2)</f>
        <v>0</v>
      </c>
      <c r="R54" s="243" t="s">
        <v>187</v>
      </c>
      <c r="S54" s="243" t="s">
        <v>102</v>
      </c>
      <c r="T54" s="244" t="s">
        <v>203</v>
      </c>
      <c r="U54" s="230">
        <v>0</v>
      </c>
      <c r="V54" s="230">
        <f>ROUND(E54*U54,2)</f>
        <v>0</v>
      </c>
      <c r="W54" s="230"/>
      <c r="X54" s="230" t="s">
        <v>188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189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5">
      <c r="A55" s="227"/>
      <c r="B55" s="228"/>
      <c r="C55" s="265" t="s">
        <v>209</v>
      </c>
      <c r="D55" s="263"/>
      <c r="E55" s="264">
        <v>2.4889800000000002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10"/>
      <c r="Z55" s="210"/>
      <c r="AA55" s="210"/>
      <c r="AB55" s="210"/>
      <c r="AC55" s="210"/>
      <c r="AD55" s="210"/>
      <c r="AE55" s="210"/>
      <c r="AF55" s="210"/>
      <c r="AG55" s="210" t="s">
        <v>137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5">
      <c r="A56" s="227"/>
      <c r="B56" s="228"/>
      <c r="C56" s="265" t="s">
        <v>210</v>
      </c>
      <c r="D56" s="263"/>
      <c r="E56" s="264">
        <v>3.3766500000000002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10"/>
      <c r="Z56" s="210"/>
      <c r="AA56" s="210"/>
      <c r="AB56" s="210"/>
      <c r="AC56" s="210"/>
      <c r="AD56" s="210"/>
      <c r="AE56" s="210"/>
      <c r="AF56" s="210"/>
      <c r="AG56" s="210" t="s">
        <v>137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x14ac:dyDescent="0.25">
      <c r="A57" s="232" t="s">
        <v>97</v>
      </c>
      <c r="B57" s="233" t="s">
        <v>55</v>
      </c>
      <c r="C57" s="253" t="s">
        <v>56</v>
      </c>
      <c r="D57" s="234"/>
      <c r="E57" s="235"/>
      <c r="F57" s="236"/>
      <c r="G57" s="236">
        <f>SUMIF(AG58:AG61,"&lt;&gt;NOR",G58:G61)</f>
        <v>0</v>
      </c>
      <c r="H57" s="236"/>
      <c r="I57" s="236">
        <f>SUM(I58:I61)</f>
        <v>0</v>
      </c>
      <c r="J57" s="236"/>
      <c r="K57" s="236">
        <f>SUM(K58:K61)</f>
        <v>0</v>
      </c>
      <c r="L57" s="236"/>
      <c r="M57" s="236">
        <f>SUM(M58:M61)</f>
        <v>0</v>
      </c>
      <c r="N57" s="235"/>
      <c r="O57" s="235">
        <f>SUM(O58:O61)</f>
        <v>27.549999999999997</v>
      </c>
      <c r="P57" s="235"/>
      <c r="Q57" s="235">
        <f>SUM(Q58:Q61)</f>
        <v>0</v>
      </c>
      <c r="R57" s="236"/>
      <c r="S57" s="236"/>
      <c r="T57" s="237"/>
      <c r="U57" s="231"/>
      <c r="V57" s="231">
        <f>SUM(V58:V61)</f>
        <v>23.63</v>
      </c>
      <c r="W57" s="231"/>
      <c r="X57" s="231"/>
      <c r="AG57" t="s">
        <v>98</v>
      </c>
    </row>
    <row r="58" spans="1:60" outlineLevel="1" x14ac:dyDescent="0.25">
      <c r="A58" s="238">
        <v>21</v>
      </c>
      <c r="B58" s="239" t="s">
        <v>211</v>
      </c>
      <c r="C58" s="255" t="s">
        <v>212</v>
      </c>
      <c r="D58" s="240" t="s">
        <v>213</v>
      </c>
      <c r="E58" s="241">
        <v>124.34699999999999</v>
      </c>
      <c r="F58" s="242"/>
      <c r="G58" s="243">
        <f>ROUND(E58*F58,2)</f>
        <v>0</v>
      </c>
      <c r="H58" s="242"/>
      <c r="I58" s="243">
        <f>ROUND(E58*H58,2)</f>
        <v>0</v>
      </c>
      <c r="J58" s="242"/>
      <c r="K58" s="243">
        <f>ROUND(E58*J58,2)</f>
        <v>0</v>
      </c>
      <c r="L58" s="243">
        <v>21</v>
      </c>
      <c r="M58" s="243">
        <f>G58*(1+L58/100)</f>
        <v>0</v>
      </c>
      <c r="N58" s="241">
        <v>0.22106999999999999</v>
      </c>
      <c r="O58" s="241">
        <f>ROUND(E58*N58,2)</f>
        <v>27.49</v>
      </c>
      <c r="P58" s="241">
        <v>0</v>
      </c>
      <c r="Q58" s="241">
        <f>ROUND(E58*P58,2)</f>
        <v>0</v>
      </c>
      <c r="R58" s="243"/>
      <c r="S58" s="243" t="s">
        <v>102</v>
      </c>
      <c r="T58" s="244" t="s">
        <v>102</v>
      </c>
      <c r="U58" s="230">
        <v>0.19</v>
      </c>
      <c r="V58" s="230">
        <f>ROUND(E58*U58,2)</f>
        <v>23.63</v>
      </c>
      <c r="W58" s="230"/>
      <c r="X58" s="230" t="s">
        <v>134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135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5">
      <c r="A59" s="227"/>
      <c r="B59" s="228"/>
      <c r="C59" s="265" t="s">
        <v>214</v>
      </c>
      <c r="D59" s="263"/>
      <c r="E59" s="264">
        <v>124.34699999999999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10"/>
      <c r="Z59" s="210"/>
      <c r="AA59" s="210"/>
      <c r="AB59" s="210"/>
      <c r="AC59" s="210"/>
      <c r="AD59" s="210"/>
      <c r="AE59" s="210"/>
      <c r="AF59" s="210"/>
      <c r="AG59" s="210" t="s">
        <v>137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5">
      <c r="A60" s="238">
        <v>22</v>
      </c>
      <c r="B60" s="239" t="s">
        <v>215</v>
      </c>
      <c r="C60" s="255" t="s">
        <v>216</v>
      </c>
      <c r="D60" s="240" t="s">
        <v>213</v>
      </c>
      <c r="E60" s="241">
        <v>128.07740999999999</v>
      </c>
      <c r="F60" s="242"/>
      <c r="G60" s="243">
        <f>ROUND(E60*F60,2)</f>
        <v>0</v>
      </c>
      <c r="H60" s="242"/>
      <c r="I60" s="243">
        <f>ROUND(E60*H60,2)</f>
        <v>0</v>
      </c>
      <c r="J60" s="242"/>
      <c r="K60" s="243">
        <f>ROUND(E60*J60,2)</f>
        <v>0</v>
      </c>
      <c r="L60" s="243">
        <v>21</v>
      </c>
      <c r="M60" s="243">
        <f>G60*(1+L60/100)</f>
        <v>0</v>
      </c>
      <c r="N60" s="241">
        <v>4.8000000000000001E-4</v>
      </c>
      <c r="O60" s="241">
        <f>ROUND(E60*N60,2)</f>
        <v>0.06</v>
      </c>
      <c r="P60" s="241">
        <v>0</v>
      </c>
      <c r="Q60" s="241">
        <f>ROUND(E60*P60,2)</f>
        <v>0</v>
      </c>
      <c r="R60" s="243" t="s">
        <v>187</v>
      </c>
      <c r="S60" s="243" t="s">
        <v>102</v>
      </c>
      <c r="T60" s="244" t="s">
        <v>102</v>
      </c>
      <c r="U60" s="230">
        <v>0</v>
      </c>
      <c r="V60" s="230">
        <f>ROUND(E60*U60,2)</f>
        <v>0</v>
      </c>
      <c r="W60" s="230"/>
      <c r="X60" s="230" t="s">
        <v>188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189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5">
      <c r="A61" s="227"/>
      <c r="B61" s="228"/>
      <c r="C61" s="265" t="s">
        <v>217</v>
      </c>
      <c r="D61" s="263"/>
      <c r="E61" s="264">
        <v>128.07740999999999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10"/>
      <c r="Z61" s="210"/>
      <c r="AA61" s="210"/>
      <c r="AB61" s="210"/>
      <c r="AC61" s="210"/>
      <c r="AD61" s="210"/>
      <c r="AE61" s="210"/>
      <c r="AF61" s="210"/>
      <c r="AG61" s="210" t="s">
        <v>137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x14ac:dyDescent="0.25">
      <c r="A62" s="232" t="s">
        <v>97</v>
      </c>
      <c r="B62" s="233" t="s">
        <v>57</v>
      </c>
      <c r="C62" s="253" t="s">
        <v>58</v>
      </c>
      <c r="D62" s="234"/>
      <c r="E62" s="235"/>
      <c r="F62" s="236"/>
      <c r="G62" s="236">
        <f>SUMIF(AG63:AG64,"&lt;&gt;NOR",G63:G64)</f>
        <v>0</v>
      </c>
      <c r="H62" s="236"/>
      <c r="I62" s="236">
        <f>SUM(I63:I64)</f>
        <v>0</v>
      </c>
      <c r="J62" s="236"/>
      <c r="K62" s="236">
        <f>SUM(K63:K64)</f>
        <v>0</v>
      </c>
      <c r="L62" s="236"/>
      <c r="M62" s="236">
        <f>SUM(M63:M64)</f>
        <v>0</v>
      </c>
      <c r="N62" s="235"/>
      <c r="O62" s="235">
        <f>SUM(O63:O64)</f>
        <v>1.82</v>
      </c>
      <c r="P62" s="235"/>
      <c r="Q62" s="235">
        <f>SUM(Q63:Q64)</f>
        <v>0</v>
      </c>
      <c r="R62" s="236"/>
      <c r="S62" s="236"/>
      <c r="T62" s="237"/>
      <c r="U62" s="231"/>
      <c r="V62" s="231">
        <f>SUM(V63:V64)</f>
        <v>1.63</v>
      </c>
      <c r="W62" s="231"/>
      <c r="X62" s="231"/>
      <c r="AG62" t="s">
        <v>98</v>
      </c>
    </row>
    <row r="63" spans="1:60" ht="20.399999999999999" outlineLevel="1" x14ac:dyDescent="0.25">
      <c r="A63" s="238">
        <v>23</v>
      </c>
      <c r="B63" s="239" t="s">
        <v>218</v>
      </c>
      <c r="C63" s="255" t="s">
        <v>219</v>
      </c>
      <c r="D63" s="240" t="s">
        <v>133</v>
      </c>
      <c r="E63" s="241">
        <v>0.96</v>
      </c>
      <c r="F63" s="242"/>
      <c r="G63" s="243">
        <f>ROUND(E63*F63,2)</f>
        <v>0</v>
      </c>
      <c r="H63" s="242"/>
      <c r="I63" s="243">
        <f>ROUND(E63*H63,2)</f>
        <v>0</v>
      </c>
      <c r="J63" s="242"/>
      <c r="K63" s="243">
        <f>ROUND(E63*J63,2)</f>
        <v>0</v>
      </c>
      <c r="L63" s="243">
        <v>21</v>
      </c>
      <c r="M63" s="243">
        <f>G63*(1+L63/100)</f>
        <v>0</v>
      </c>
      <c r="N63" s="241">
        <v>1.8907700000000001</v>
      </c>
      <c r="O63" s="241">
        <f>ROUND(E63*N63,2)</f>
        <v>1.82</v>
      </c>
      <c r="P63" s="241">
        <v>0</v>
      </c>
      <c r="Q63" s="241">
        <f>ROUND(E63*P63,2)</f>
        <v>0</v>
      </c>
      <c r="R63" s="243"/>
      <c r="S63" s="243" t="s">
        <v>102</v>
      </c>
      <c r="T63" s="244" t="s">
        <v>102</v>
      </c>
      <c r="U63" s="230">
        <v>1.7</v>
      </c>
      <c r="V63" s="230">
        <f>ROUND(E63*U63,2)</f>
        <v>1.63</v>
      </c>
      <c r="W63" s="230"/>
      <c r="X63" s="230" t="s">
        <v>134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135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5">
      <c r="A64" s="227"/>
      <c r="B64" s="228"/>
      <c r="C64" s="265" t="s">
        <v>220</v>
      </c>
      <c r="D64" s="263"/>
      <c r="E64" s="264">
        <v>0.96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10"/>
      <c r="Z64" s="210"/>
      <c r="AA64" s="210"/>
      <c r="AB64" s="210"/>
      <c r="AC64" s="210"/>
      <c r="AD64" s="210"/>
      <c r="AE64" s="210"/>
      <c r="AF64" s="210"/>
      <c r="AG64" s="210" t="s">
        <v>137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5">
      <c r="A65" s="232" t="s">
        <v>97</v>
      </c>
      <c r="B65" s="233" t="s">
        <v>59</v>
      </c>
      <c r="C65" s="253" t="s">
        <v>60</v>
      </c>
      <c r="D65" s="234"/>
      <c r="E65" s="235"/>
      <c r="F65" s="236"/>
      <c r="G65" s="236">
        <f>SUMIF(AG66:AG84,"&lt;&gt;NOR",G66:G84)</f>
        <v>0</v>
      </c>
      <c r="H65" s="236"/>
      <c r="I65" s="236">
        <f>SUM(I66:I84)</f>
        <v>0</v>
      </c>
      <c r="J65" s="236"/>
      <c r="K65" s="236">
        <f>SUM(K66:K84)</f>
        <v>0</v>
      </c>
      <c r="L65" s="236"/>
      <c r="M65" s="236">
        <f>SUM(M66:M84)</f>
        <v>0</v>
      </c>
      <c r="N65" s="235"/>
      <c r="O65" s="235">
        <f>SUM(O66:O84)</f>
        <v>558.5</v>
      </c>
      <c r="P65" s="235"/>
      <c r="Q65" s="235">
        <f>SUM(Q66:Q84)</f>
        <v>0</v>
      </c>
      <c r="R65" s="236"/>
      <c r="S65" s="236"/>
      <c r="T65" s="237"/>
      <c r="U65" s="231"/>
      <c r="V65" s="231">
        <f>SUM(V66:V84)</f>
        <v>97.169999999999987</v>
      </c>
      <c r="W65" s="231"/>
      <c r="X65" s="231"/>
      <c r="AG65" t="s">
        <v>98</v>
      </c>
    </row>
    <row r="66" spans="1:60" ht="20.399999999999999" outlineLevel="1" x14ac:dyDescent="0.25">
      <c r="A66" s="245">
        <v>24</v>
      </c>
      <c r="B66" s="246" t="s">
        <v>221</v>
      </c>
      <c r="C66" s="254" t="s">
        <v>222</v>
      </c>
      <c r="D66" s="247" t="s">
        <v>166</v>
      </c>
      <c r="E66" s="248">
        <v>628.34900000000005</v>
      </c>
      <c r="F66" s="249"/>
      <c r="G66" s="250">
        <f>ROUND(E66*F66,2)</f>
        <v>0</v>
      </c>
      <c r="H66" s="249"/>
      <c r="I66" s="250">
        <f>ROUND(E66*H66,2)</f>
        <v>0</v>
      </c>
      <c r="J66" s="249"/>
      <c r="K66" s="250">
        <f>ROUND(E66*J66,2)</f>
        <v>0</v>
      </c>
      <c r="L66" s="250">
        <v>21</v>
      </c>
      <c r="M66" s="250">
        <f>G66*(1+L66/100)</f>
        <v>0</v>
      </c>
      <c r="N66" s="248">
        <v>0.378</v>
      </c>
      <c r="O66" s="248">
        <f>ROUND(E66*N66,2)</f>
        <v>237.52</v>
      </c>
      <c r="P66" s="248">
        <v>0</v>
      </c>
      <c r="Q66" s="248">
        <f>ROUND(E66*P66,2)</f>
        <v>0</v>
      </c>
      <c r="R66" s="250"/>
      <c r="S66" s="250" t="s">
        <v>102</v>
      </c>
      <c r="T66" s="251" t="s">
        <v>102</v>
      </c>
      <c r="U66" s="230">
        <v>0.03</v>
      </c>
      <c r="V66" s="230">
        <f>ROUND(E66*U66,2)</f>
        <v>18.850000000000001</v>
      </c>
      <c r="W66" s="230"/>
      <c r="X66" s="230" t="s">
        <v>134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135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5">
      <c r="A67" s="245">
        <v>25</v>
      </c>
      <c r="B67" s="246" t="s">
        <v>223</v>
      </c>
      <c r="C67" s="254" t="s">
        <v>224</v>
      </c>
      <c r="D67" s="247" t="s">
        <v>166</v>
      </c>
      <c r="E67" s="248">
        <v>628.34900000000005</v>
      </c>
      <c r="F67" s="249"/>
      <c r="G67" s="250">
        <f>ROUND(E67*F67,2)</f>
        <v>0</v>
      </c>
      <c r="H67" s="249"/>
      <c r="I67" s="250">
        <f>ROUND(E67*H67,2)</f>
        <v>0</v>
      </c>
      <c r="J67" s="249"/>
      <c r="K67" s="250">
        <f>ROUND(E67*J67,2)</f>
        <v>0</v>
      </c>
      <c r="L67" s="250">
        <v>21</v>
      </c>
      <c r="M67" s="250">
        <f>G67*(1+L67/100)</f>
        <v>0</v>
      </c>
      <c r="N67" s="248">
        <v>0.38313999999999998</v>
      </c>
      <c r="O67" s="248">
        <f>ROUND(E67*N67,2)</f>
        <v>240.75</v>
      </c>
      <c r="P67" s="248">
        <v>0</v>
      </c>
      <c r="Q67" s="248">
        <f>ROUND(E67*P67,2)</f>
        <v>0</v>
      </c>
      <c r="R67" s="250"/>
      <c r="S67" s="250" t="s">
        <v>102</v>
      </c>
      <c r="T67" s="251" t="s">
        <v>102</v>
      </c>
      <c r="U67" s="230">
        <v>2.5999999999999999E-2</v>
      </c>
      <c r="V67" s="230">
        <f>ROUND(E67*U67,2)</f>
        <v>16.34</v>
      </c>
      <c r="W67" s="230"/>
      <c r="X67" s="230" t="s">
        <v>134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135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5">
      <c r="A68" s="238">
        <v>26</v>
      </c>
      <c r="B68" s="239" t="s">
        <v>225</v>
      </c>
      <c r="C68" s="255" t="s">
        <v>226</v>
      </c>
      <c r="D68" s="240" t="s">
        <v>166</v>
      </c>
      <c r="E68" s="241">
        <v>1256.6980000000001</v>
      </c>
      <c r="F68" s="242"/>
      <c r="G68" s="243">
        <f>ROUND(E68*F68,2)</f>
        <v>0</v>
      </c>
      <c r="H68" s="242"/>
      <c r="I68" s="243">
        <f>ROUND(E68*H68,2)</f>
        <v>0</v>
      </c>
      <c r="J68" s="242"/>
      <c r="K68" s="243">
        <f>ROUND(E68*J68,2)</f>
        <v>0</v>
      </c>
      <c r="L68" s="243">
        <v>21</v>
      </c>
      <c r="M68" s="243">
        <f>G68*(1+L68/100)</f>
        <v>0</v>
      </c>
      <c r="N68" s="241">
        <v>2.6530000000000001E-2</v>
      </c>
      <c r="O68" s="241">
        <f>ROUND(E68*N68,2)</f>
        <v>33.340000000000003</v>
      </c>
      <c r="P68" s="241">
        <v>0</v>
      </c>
      <c r="Q68" s="241">
        <f>ROUND(E68*P68,2)</f>
        <v>0</v>
      </c>
      <c r="R68" s="243"/>
      <c r="S68" s="243" t="s">
        <v>102</v>
      </c>
      <c r="T68" s="244" t="s">
        <v>102</v>
      </c>
      <c r="U68" s="230">
        <v>8.0000000000000002E-3</v>
      </c>
      <c r="V68" s="230">
        <f>ROUND(E68*U68,2)</f>
        <v>10.050000000000001</v>
      </c>
      <c r="W68" s="230"/>
      <c r="X68" s="230" t="s">
        <v>134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135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5">
      <c r="A69" s="227"/>
      <c r="B69" s="228"/>
      <c r="C69" s="265" t="s">
        <v>227</v>
      </c>
      <c r="D69" s="263"/>
      <c r="E69" s="264">
        <v>1256.6980000000001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10"/>
      <c r="Z69" s="210"/>
      <c r="AA69" s="210"/>
      <c r="AB69" s="210"/>
      <c r="AC69" s="210"/>
      <c r="AD69" s="210"/>
      <c r="AE69" s="210"/>
      <c r="AF69" s="210"/>
      <c r="AG69" s="210" t="s">
        <v>137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5">
      <c r="A70" s="238">
        <v>27</v>
      </c>
      <c r="B70" s="239" t="s">
        <v>228</v>
      </c>
      <c r="C70" s="255" t="s">
        <v>229</v>
      </c>
      <c r="D70" s="240" t="s">
        <v>166</v>
      </c>
      <c r="E70" s="241">
        <v>117.74550000000001</v>
      </c>
      <c r="F70" s="242"/>
      <c r="G70" s="243">
        <f>ROUND(E70*F70,2)</f>
        <v>0</v>
      </c>
      <c r="H70" s="242"/>
      <c r="I70" s="243">
        <f>ROUND(E70*H70,2)</f>
        <v>0</v>
      </c>
      <c r="J70" s="242"/>
      <c r="K70" s="243">
        <f>ROUND(E70*J70,2)</f>
        <v>0</v>
      </c>
      <c r="L70" s="243">
        <v>21</v>
      </c>
      <c r="M70" s="243">
        <f>G70*(1+L70/100)</f>
        <v>0</v>
      </c>
      <c r="N70" s="241">
        <v>0.18776000000000001</v>
      </c>
      <c r="O70" s="241">
        <f>ROUND(E70*N70,2)</f>
        <v>22.11</v>
      </c>
      <c r="P70" s="241">
        <v>0</v>
      </c>
      <c r="Q70" s="241">
        <f>ROUND(E70*P70,2)</f>
        <v>0</v>
      </c>
      <c r="R70" s="243"/>
      <c r="S70" s="243" t="s">
        <v>102</v>
      </c>
      <c r="T70" s="244" t="s">
        <v>102</v>
      </c>
      <c r="U70" s="230">
        <v>0.05</v>
      </c>
      <c r="V70" s="230">
        <f>ROUND(E70*U70,2)</f>
        <v>5.89</v>
      </c>
      <c r="W70" s="230"/>
      <c r="X70" s="230" t="s">
        <v>134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135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5">
      <c r="A71" s="227"/>
      <c r="B71" s="228"/>
      <c r="C71" s="265" t="s">
        <v>230</v>
      </c>
      <c r="D71" s="263"/>
      <c r="E71" s="264">
        <v>47.572000000000003</v>
      </c>
      <c r="F71" s="230"/>
      <c r="G71" s="230"/>
      <c r="H71" s="230"/>
      <c r="I71" s="230"/>
      <c r="J71" s="230"/>
      <c r="K71" s="230"/>
      <c r="L71" s="230"/>
      <c r="M71" s="230"/>
      <c r="N71" s="229"/>
      <c r="O71" s="229"/>
      <c r="P71" s="229"/>
      <c r="Q71" s="229"/>
      <c r="R71" s="230"/>
      <c r="S71" s="230"/>
      <c r="T71" s="230"/>
      <c r="U71" s="230"/>
      <c r="V71" s="230"/>
      <c r="W71" s="230"/>
      <c r="X71" s="230"/>
      <c r="Y71" s="210"/>
      <c r="Z71" s="210"/>
      <c r="AA71" s="210"/>
      <c r="AB71" s="210"/>
      <c r="AC71" s="210"/>
      <c r="AD71" s="210"/>
      <c r="AE71" s="210"/>
      <c r="AF71" s="210"/>
      <c r="AG71" s="210" t="s">
        <v>137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5">
      <c r="A72" s="227"/>
      <c r="B72" s="228"/>
      <c r="C72" s="265" t="s">
        <v>231</v>
      </c>
      <c r="D72" s="263"/>
      <c r="E72" s="264">
        <v>70.173500000000004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10"/>
      <c r="Z72" s="210"/>
      <c r="AA72" s="210"/>
      <c r="AB72" s="210"/>
      <c r="AC72" s="210"/>
      <c r="AD72" s="210"/>
      <c r="AE72" s="210"/>
      <c r="AF72" s="210"/>
      <c r="AG72" s="210" t="s">
        <v>137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5">
      <c r="A73" s="238">
        <v>28</v>
      </c>
      <c r="B73" s="239" t="s">
        <v>232</v>
      </c>
      <c r="C73" s="255" t="s">
        <v>233</v>
      </c>
      <c r="D73" s="240" t="s">
        <v>133</v>
      </c>
      <c r="E73" s="241">
        <v>11.77455</v>
      </c>
      <c r="F73" s="242"/>
      <c r="G73" s="243">
        <f>ROUND(E73*F73,2)</f>
        <v>0</v>
      </c>
      <c r="H73" s="242"/>
      <c r="I73" s="243">
        <f>ROUND(E73*H73,2)</f>
        <v>0</v>
      </c>
      <c r="J73" s="242"/>
      <c r="K73" s="243">
        <f>ROUND(E73*J73,2)</f>
        <v>0</v>
      </c>
      <c r="L73" s="243">
        <v>21</v>
      </c>
      <c r="M73" s="243">
        <f>G73*(1+L73/100)</f>
        <v>0</v>
      </c>
      <c r="N73" s="241">
        <v>0</v>
      </c>
      <c r="O73" s="241">
        <f>ROUND(E73*N73,2)</f>
        <v>0</v>
      </c>
      <c r="P73" s="241">
        <v>0</v>
      </c>
      <c r="Q73" s="241">
        <f>ROUND(E73*P73,2)</f>
        <v>0</v>
      </c>
      <c r="R73" s="243"/>
      <c r="S73" s="243" t="s">
        <v>102</v>
      </c>
      <c r="T73" s="244" t="s">
        <v>102</v>
      </c>
      <c r="U73" s="230">
        <v>0.96</v>
      </c>
      <c r="V73" s="230">
        <f>ROUND(E73*U73,2)</f>
        <v>11.3</v>
      </c>
      <c r="W73" s="230"/>
      <c r="X73" s="230" t="s">
        <v>134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135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5">
      <c r="A74" s="227"/>
      <c r="B74" s="228"/>
      <c r="C74" s="265" t="s">
        <v>234</v>
      </c>
      <c r="D74" s="263"/>
      <c r="E74" s="264">
        <v>7.0173500000000004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10"/>
      <c r="Z74" s="210"/>
      <c r="AA74" s="210"/>
      <c r="AB74" s="210"/>
      <c r="AC74" s="210"/>
      <c r="AD74" s="210"/>
      <c r="AE74" s="210"/>
      <c r="AF74" s="210"/>
      <c r="AG74" s="210" t="s">
        <v>137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5">
      <c r="A75" s="227"/>
      <c r="B75" s="228"/>
      <c r="C75" s="265" t="s">
        <v>235</v>
      </c>
      <c r="D75" s="263"/>
      <c r="E75" s="264">
        <v>4.7572000000000001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10"/>
      <c r="Z75" s="210"/>
      <c r="AA75" s="210"/>
      <c r="AB75" s="210"/>
      <c r="AC75" s="210"/>
      <c r="AD75" s="210"/>
      <c r="AE75" s="210"/>
      <c r="AF75" s="210"/>
      <c r="AG75" s="210" t="s">
        <v>137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5">
      <c r="A76" s="238">
        <v>29</v>
      </c>
      <c r="B76" s="239" t="s">
        <v>236</v>
      </c>
      <c r="C76" s="255" t="s">
        <v>237</v>
      </c>
      <c r="D76" s="240" t="s">
        <v>166</v>
      </c>
      <c r="E76" s="241">
        <v>746.09450000000004</v>
      </c>
      <c r="F76" s="242"/>
      <c r="G76" s="243">
        <f>ROUND(E76*F76,2)</f>
        <v>0</v>
      </c>
      <c r="H76" s="242"/>
      <c r="I76" s="243">
        <f>ROUND(E76*H76,2)</f>
        <v>0</v>
      </c>
      <c r="J76" s="242"/>
      <c r="K76" s="243">
        <f>ROUND(E76*J76,2)</f>
        <v>0</v>
      </c>
      <c r="L76" s="243">
        <v>21</v>
      </c>
      <c r="M76" s="243">
        <f>G76*(1+L76/100)</f>
        <v>0</v>
      </c>
      <c r="N76" s="241">
        <v>0</v>
      </c>
      <c r="O76" s="241">
        <f>ROUND(E76*N76,2)</f>
        <v>0</v>
      </c>
      <c r="P76" s="241">
        <v>0</v>
      </c>
      <c r="Q76" s="241">
        <f>ROUND(E76*P76,2)</f>
        <v>0</v>
      </c>
      <c r="R76" s="243"/>
      <c r="S76" s="243" t="s">
        <v>102</v>
      </c>
      <c r="T76" s="244" t="s">
        <v>102</v>
      </c>
      <c r="U76" s="230">
        <v>0.04</v>
      </c>
      <c r="V76" s="230">
        <f>ROUND(E76*U76,2)</f>
        <v>29.84</v>
      </c>
      <c r="W76" s="230"/>
      <c r="X76" s="230" t="s">
        <v>134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135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5">
      <c r="A77" s="227"/>
      <c r="B77" s="228"/>
      <c r="C77" s="265" t="s">
        <v>238</v>
      </c>
      <c r="D77" s="263"/>
      <c r="E77" s="264">
        <v>628.34900000000005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10"/>
      <c r="Z77" s="210"/>
      <c r="AA77" s="210"/>
      <c r="AB77" s="210"/>
      <c r="AC77" s="210"/>
      <c r="AD77" s="210"/>
      <c r="AE77" s="210"/>
      <c r="AF77" s="210"/>
      <c r="AG77" s="210" t="s">
        <v>137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5">
      <c r="A78" s="227"/>
      <c r="B78" s="228"/>
      <c r="C78" s="265" t="s">
        <v>239</v>
      </c>
      <c r="D78" s="263"/>
      <c r="E78" s="264">
        <v>70.173500000000004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10"/>
      <c r="Z78" s="210"/>
      <c r="AA78" s="210"/>
      <c r="AB78" s="210"/>
      <c r="AC78" s="210"/>
      <c r="AD78" s="210"/>
      <c r="AE78" s="210"/>
      <c r="AF78" s="210"/>
      <c r="AG78" s="210" t="s">
        <v>137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5">
      <c r="A79" s="227"/>
      <c r="B79" s="228"/>
      <c r="C79" s="265" t="s">
        <v>230</v>
      </c>
      <c r="D79" s="263"/>
      <c r="E79" s="264">
        <v>47.572000000000003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10"/>
      <c r="Z79" s="210"/>
      <c r="AA79" s="210"/>
      <c r="AB79" s="210"/>
      <c r="AC79" s="210"/>
      <c r="AD79" s="210"/>
      <c r="AE79" s="210"/>
      <c r="AF79" s="210"/>
      <c r="AG79" s="210" t="s">
        <v>137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5">
      <c r="A80" s="238">
        <v>30</v>
      </c>
      <c r="B80" s="239" t="s">
        <v>240</v>
      </c>
      <c r="C80" s="255" t="s">
        <v>241</v>
      </c>
      <c r="D80" s="240" t="s">
        <v>186</v>
      </c>
      <c r="E80" s="241">
        <v>19.584980000000002</v>
      </c>
      <c r="F80" s="242"/>
      <c r="G80" s="243">
        <f>ROUND(E80*F80,2)</f>
        <v>0</v>
      </c>
      <c r="H80" s="242"/>
      <c r="I80" s="243">
        <f>ROUND(E80*H80,2)</f>
        <v>0</v>
      </c>
      <c r="J80" s="242"/>
      <c r="K80" s="243">
        <f>ROUND(E80*J80,2)</f>
        <v>0</v>
      </c>
      <c r="L80" s="243">
        <v>21</v>
      </c>
      <c r="M80" s="243">
        <f>G80*(1+L80/100)</f>
        <v>0</v>
      </c>
      <c r="N80" s="241">
        <v>1</v>
      </c>
      <c r="O80" s="241">
        <f>ROUND(E80*N80,2)</f>
        <v>19.579999999999998</v>
      </c>
      <c r="P80" s="241">
        <v>0</v>
      </c>
      <c r="Q80" s="241">
        <f>ROUND(E80*P80,2)</f>
        <v>0</v>
      </c>
      <c r="R80" s="243" t="s">
        <v>187</v>
      </c>
      <c r="S80" s="243" t="s">
        <v>102</v>
      </c>
      <c r="T80" s="244" t="s">
        <v>102</v>
      </c>
      <c r="U80" s="230">
        <v>0</v>
      </c>
      <c r="V80" s="230">
        <f>ROUND(E80*U80,2)</f>
        <v>0</v>
      </c>
      <c r="W80" s="230"/>
      <c r="X80" s="230" t="s">
        <v>188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189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5">
      <c r="A81" s="227"/>
      <c r="B81" s="228"/>
      <c r="C81" s="265" t="s">
        <v>242</v>
      </c>
      <c r="D81" s="263"/>
      <c r="E81" s="264">
        <v>19.584980000000002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10"/>
      <c r="Z81" s="210"/>
      <c r="AA81" s="210"/>
      <c r="AB81" s="210"/>
      <c r="AC81" s="210"/>
      <c r="AD81" s="210"/>
      <c r="AE81" s="210"/>
      <c r="AF81" s="210"/>
      <c r="AG81" s="210" t="s">
        <v>137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5">
      <c r="A82" s="238">
        <v>31</v>
      </c>
      <c r="B82" s="239" t="s">
        <v>243</v>
      </c>
      <c r="C82" s="255" t="s">
        <v>244</v>
      </c>
      <c r="D82" s="240" t="s">
        <v>166</v>
      </c>
      <c r="E82" s="241">
        <v>7.2</v>
      </c>
      <c r="F82" s="242"/>
      <c r="G82" s="243">
        <f>ROUND(E82*F82,2)</f>
        <v>0</v>
      </c>
      <c r="H82" s="242"/>
      <c r="I82" s="243">
        <f>ROUND(E82*H82,2)</f>
        <v>0</v>
      </c>
      <c r="J82" s="242"/>
      <c r="K82" s="243">
        <f>ROUND(E82*J82,2)</f>
        <v>0</v>
      </c>
      <c r="L82" s="243">
        <v>21</v>
      </c>
      <c r="M82" s="243">
        <f>G82*(1+L82/100)</f>
        <v>0</v>
      </c>
      <c r="N82" s="241">
        <v>0.71967999999999999</v>
      </c>
      <c r="O82" s="241">
        <f>ROUND(E82*N82,2)</f>
        <v>5.18</v>
      </c>
      <c r="P82" s="241">
        <v>0</v>
      </c>
      <c r="Q82" s="241">
        <f>ROUND(E82*P82,2)</f>
        <v>0</v>
      </c>
      <c r="R82" s="243"/>
      <c r="S82" s="243" t="s">
        <v>102</v>
      </c>
      <c r="T82" s="244" t="s">
        <v>102</v>
      </c>
      <c r="U82" s="230">
        <v>0.52</v>
      </c>
      <c r="V82" s="230">
        <f>ROUND(E82*U82,2)</f>
        <v>3.74</v>
      </c>
      <c r="W82" s="230"/>
      <c r="X82" s="230" t="s">
        <v>134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135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5">
      <c r="A83" s="227"/>
      <c r="B83" s="228"/>
      <c r="C83" s="265" t="s">
        <v>245</v>
      </c>
      <c r="D83" s="263"/>
      <c r="E83" s="264">
        <v>7.2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10"/>
      <c r="Z83" s="210"/>
      <c r="AA83" s="210"/>
      <c r="AB83" s="210"/>
      <c r="AC83" s="210"/>
      <c r="AD83" s="210"/>
      <c r="AE83" s="210"/>
      <c r="AF83" s="210"/>
      <c r="AG83" s="210" t="s">
        <v>137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0.399999999999999" outlineLevel="1" x14ac:dyDescent="0.25">
      <c r="A84" s="245">
        <v>32</v>
      </c>
      <c r="B84" s="246" t="s">
        <v>246</v>
      </c>
      <c r="C84" s="254" t="s">
        <v>247</v>
      </c>
      <c r="D84" s="247" t="s">
        <v>213</v>
      </c>
      <c r="E84" s="248">
        <v>9</v>
      </c>
      <c r="F84" s="249"/>
      <c r="G84" s="250">
        <f>ROUND(E84*F84,2)</f>
        <v>0</v>
      </c>
      <c r="H84" s="249"/>
      <c r="I84" s="250">
        <f>ROUND(E84*H84,2)</f>
        <v>0</v>
      </c>
      <c r="J84" s="249"/>
      <c r="K84" s="250">
        <f>ROUND(E84*J84,2)</f>
        <v>0</v>
      </c>
      <c r="L84" s="250">
        <v>21</v>
      </c>
      <c r="M84" s="250">
        <f>G84*(1+L84/100)</f>
        <v>0</v>
      </c>
      <c r="N84" s="248">
        <v>2.2399999999999998E-3</v>
      </c>
      <c r="O84" s="248">
        <f>ROUND(E84*N84,2)</f>
        <v>0.02</v>
      </c>
      <c r="P84" s="248">
        <v>0</v>
      </c>
      <c r="Q84" s="248">
        <f>ROUND(E84*P84,2)</f>
        <v>0</v>
      </c>
      <c r="R84" s="250"/>
      <c r="S84" s="250" t="s">
        <v>122</v>
      </c>
      <c r="T84" s="251" t="s">
        <v>161</v>
      </c>
      <c r="U84" s="230">
        <v>0.129</v>
      </c>
      <c r="V84" s="230">
        <f>ROUND(E84*U84,2)</f>
        <v>1.1599999999999999</v>
      </c>
      <c r="W84" s="230"/>
      <c r="X84" s="230" t="s">
        <v>134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135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x14ac:dyDescent="0.25">
      <c r="A85" s="232" t="s">
        <v>97</v>
      </c>
      <c r="B85" s="233" t="s">
        <v>61</v>
      </c>
      <c r="C85" s="253" t="s">
        <v>62</v>
      </c>
      <c r="D85" s="234"/>
      <c r="E85" s="235"/>
      <c r="F85" s="236"/>
      <c r="G85" s="236">
        <f>SUMIF(AG86:AG101,"&lt;&gt;NOR",G86:G101)</f>
        <v>0</v>
      </c>
      <c r="H85" s="236"/>
      <c r="I85" s="236">
        <f>SUM(I86:I101)</f>
        <v>0</v>
      </c>
      <c r="J85" s="236"/>
      <c r="K85" s="236">
        <f>SUM(K86:K101)</f>
        <v>0</v>
      </c>
      <c r="L85" s="236"/>
      <c r="M85" s="236">
        <f>SUM(M86:M101)</f>
        <v>0</v>
      </c>
      <c r="N85" s="235"/>
      <c r="O85" s="235">
        <f>SUM(O86:O101)</f>
        <v>8.31</v>
      </c>
      <c r="P85" s="235"/>
      <c r="Q85" s="235">
        <f>SUM(Q86:Q101)</f>
        <v>0</v>
      </c>
      <c r="R85" s="236"/>
      <c r="S85" s="236"/>
      <c r="T85" s="237"/>
      <c r="U85" s="231"/>
      <c r="V85" s="231">
        <f>SUM(V86:V101)</f>
        <v>6.9499999999999993</v>
      </c>
      <c r="W85" s="231"/>
      <c r="X85" s="231"/>
      <c r="AG85" t="s">
        <v>98</v>
      </c>
    </row>
    <row r="86" spans="1:60" outlineLevel="1" x14ac:dyDescent="0.25">
      <c r="A86" s="238">
        <v>33</v>
      </c>
      <c r="B86" s="239" t="s">
        <v>248</v>
      </c>
      <c r="C86" s="255" t="s">
        <v>249</v>
      </c>
      <c r="D86" s="240" t="s">
        <v>213</v>
      </c>
      <c r="E86" s="241">
        <v>16</v>
      </c>
      <c r="F86" s="242"/>
      <c r="G86" s="243">
        <f>ROUND(E86*F86,2)</f>
        <v>0</v>
      </c>
      <c r="H86" s="242"/>
      <c r="I86" s="243">
        <f>ROUND(E86*H86,2)</f>
        <v>0</v>
      </c>
      <c r="J86" s="242"/>
      <c r="K86" s="243">
        <f>ROUND(E86*J86,2)</f>
        <v>0</v>
      </c>
      <c r="L86" s="243">
        <v>21</v>
      </c>
      <c r="M86" s="243">
        <f>G86*(1+L86/100)</f>
        <v>0</v>
      </c>
      <c r="N86" s="241">
        <v>0</v>
      </c>
      <c r="O86" s="241">
        <f>ROUND(E86*N86,2)</f>
        <v>0</v>
      </c>
      <c r="P86" s="241">
        <v>0</v>
      </c>
      <c r="Q86" s="241">
        <f>ROUND(E86*P86,2)</f>
        <v>0</v>
      </c>
      <c r="R86" s="243"/>
      <c r="S86" s="243" t="s">
        <v>102</v>
      </c>
      <c r="T86" s="244" t="s">
        <v>102</v>
      </c>
      <c r="U86" s="230">
        <v>6.6000000000000003E-2</v>
      </c>
      <c r="V86" s="230">
        <f>ROUND(E86*U86,2)</f>
        <v>1.06</v>
      </c>
      <c r="W86" s="230"/>
      <c r="X86" s="230" t="s">
        <v>134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135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5">
      <c r="A87" s="227"/>
      <c r="B87" s="228"/>
      <c r="C87" s="265" t="s">
        <v>250</v>
      </c>
      <c r="D87" s="263"/>
      <c r="E87" s="264">
        <v>16</v>
      </c>
      <c r="F87" s="230"/>
      <c r="G87" s="230"/>
      <c r="H87" s="230"/>
      <c r="I87" s="230"/>
      <c r="J87" s="230"/>
      <c r="K87" s="230"/>
      <c r="L87" s="230"/>
      <c r="M87" s="230"/>
      <c r="N87" s="229"/>
      <c r="O87" s="229"/>
      <c r="P87" s="229"/>
      <c r="Q87" s="229"/>
      <c r="R87" s="230"/>
      <c r="S87" s="230"/>
      <c r="T87" s="230"/>
      <c r="U87" s="230"/>
      <c r="V87" s="230"/>
      <c r="W87" s="230"/>
      <c r="X87" s="230"/>
      <c r="Y87" s="210"/>
      <c r="Z87" s="210"/>
      <c r="AA87" s="210"/>
      <c r="AB87" s="210"/>
      <c r="AC87" s="210"/>
      <c r="AD87" s="210"/>
      <c r="AE87" s="210"/>
      <c r="AF87" s="210"/>
      <c r="AG87" s="210" t="s">
        <v>137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5">
      <c r="A88" s="245">
        <v>34</v>
      </c>
      <c r="B88" s="246" t="s">
        <v>251</v>
      </c>
      <c r="C88" s="254" t="s">
        <v>252</v>
      </c>
      <c r="D88" s="247" t="s">
        <v>253</v>
      </c>
      <c r="E88" s="248">
        <v>1</v>
      </c>
      <c r="F88" s="249"/>
      <c r="G88" s="250">
        <f>ROUND(E88*F88,2)</f>
        <v>0</v>
      </c>
      <c r="H88" s="249"/>
      <c r="I88" s="250">
        <f>ROUND(E88*H88,2)</f>
        <v>0</v>
      </c>
      <c r="J88" s="249"/>
      <c r="K88" s="250">
        <f>ROUND(E88*J88,2)</f>
        <v>0</v>
      </c>
      <c r="L88" s="250">
        <v>21</v>
      </c>
      <c r="M88" s="250">
        <f>G88*(1+L88/100)</f>
        <v>0</v>
      </c>
      <c r="N88" s="248">
        <v>0.34089999999999998</v>
      </c>
      <c r="O88" s="248">
        <f>ROUND(E88*N88,2)</f>
        <v>0.34</v>
      </c>
      <c r="P88" s="248">
        <v>0</v>
      </c>
      <c r="Q88" s="248">
        <f>ROUND(E88*P88,2)</f>
        <v>0</v>
      </c>
      <c r="R88" s="250"/>
      <c r="S88" s="250" t="s">
        <v>102</v>
      </c>
      <c r="T88" s="251" t="s">
        <v>102</v>
      </c>
      <c r="U88" s="230">
        <v>4.1980000000000004</v>
      </c>
      <c r="V88" s="230">
        <f>ROUND(E88*U88,2)</f>
        <v>4.2</v>
      </c>
      <c r="W88" s="230"/>
      <c r="X88" s="230" t="s">
        <v>134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135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0.399999999999999" outlineLevel="1" x14ac:dyDescent="0.25">
      <c r="A89" s="245">
        <v>35</v>
      </c>
      <c r="B89" s="246" t="s">
        <v>254</v>
      </c>
      <c r="C89" s="254" t="s">
        <v>255</v>
      </c>
      <c r="D89" s="247" t="s">
        <v>253</v>
      </c>
      <c r="E89" s="248">
        <v>1</v>
      </c>
      <c r="F89" s="249"/>
      <c r="G89" s="250">
        <f>ROUND(E89*F89,2)</f>
        <v>0</v>
      </c>
      <c r="H89" s="249"/>
      <c r="I89" s="250">
        <f>ROUND(E89*H89,2)</f>
        <v>0</v>
      </c>
      <c r="J89" s="249"/>
      <c r="K89" s="250">
        <f>ROUND(E89*J89,2)</f>
        <v>0</v>
      </c>
      <c r="L89" s="250">
        <v>21</v>
      </c>
      <c r="M89" s="250">
        <f>G89*(1+L89/100)</f>
        <v>0</v>
      </c>
      <c r="N89" s="248">
        <v>6.4000000000000001E-2</v>
      </c>
      <c r="O89" s="248">
        <f>ROUND(E89*N89,2)</f>
        <v>0.06</v>
      </c>
      <c r="P89" s="248">
        <v>0</v>
      </c>
      <c r="Q89" s="248">
        <f>ROUND(E89*P89,2)</f>
        <v>0</v>
      </c>
      <c r="R89" s="250" t="s">
        <v>187</v>
      </c>
      <c r="S89" s="250" t="s">
        <v>102</v>
      </c>
      <c r="T89" s="251" t="s">
        <v>102</v>
      </c>
      <c r="U89" s="230">
        <v>0</v>
      </c>
      <c r="V89" s="230">
        <f>ROUND(E89*U89,2)</f>
        <v>0</v>
      </c>
      <c r="W89" s="230"/>
      <c r="X89" s="230" t="s">
        <v>188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189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5">
      <c r="A90" s="245">
        <v>36</v>
      </c>
      <c r="B90" s="246" t="s">
        <v>256</v>
      </c>
      <c r="C90" s="254" t="s">
        <v>257</v>
      </c>
      <c r="D90" s="247" t="s">
        <v>253</v>
      </c>
      <c r="E90" s="248">
        <v>1</v>
      </c>
      <c r="F90" s="249"/>
      <c r="G90" s="250">
        <f>ROUND(E90*F90,2)</f>
        <v>0</v>
      </c>
      <c r="H90" s="249"/>
      <c r="I90" s="250">
        <f>ROUND(E90*H90,2)</f>
        <v>0</v>
      </c>
      <c r="J90" s="249"/>
      <c r="K90" s="250">
        <f>ROUND(E90*J90,2)</f>
        <v>0</v>
      </c>
      <c r="L90" s="250">
        <v>21</v>
      </c>
      <c r="M90" s="250">
        <f>G90*(1+L90/100)</f>
        <v>0</v>
      </c>
      <c r="N90" s="248">
        <v>0.111</v>
      </c>
      <c r="O90" s="248">
        <f>ROUND(E90*N90,2)</f>
        <v>0.11</v>
      </c>
      <c r="P90" s="248">
        <v>0</v>
      </c>
      <c r="Q90" s="248">
        <f>ROUND(E90*P90,2)</f>
        <v>0</v>
      </c>
      <c r="R90" s="250" t="s">
        <v>187</v>
      </c>
      <c r="S90" s="250" t="s">
        <v>102</v>
      </c>
      <c r="T90" s="251" t="s">
        <v>102</v>
      </c>
      <c r="U90" s="230">
        <v>0</v>
      </c>
      <c r="V90" s="230">
        <f>ROUND(E90*U90,2)</f>
        <v>0</v>
      </c>
      <c r="W90" s="230"/>
      <c r="X90" s="230" t="s">
        <v>188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189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5">
      <c r="A91" s="245">
        <v>37</v>
      </c>
      <c r="B91" s="246" t="s">
        <v>258</v>
      </c>
      <c r="C91" s="254" t="s">
        <v>259</v>
      </c>
      <c r="D91" s="247" t="s">
        <v>253</v>
      </c>
      <c r="E91" s="248">
        <v>1</v>
      </c>
      <c r="F91" s="249"/>
      <c r="G91" s="250">
        <f>ROUND(E91*F91,2)</f>
        <v>0</v>
      </c>
      <c r="H91" s="249"/>
      <c r="I91" s="250">
        <f>ROUND(E91*H91,2)</f>
        <v>0</v>
      </c>
      <c r="J91" s="249"/>
      <c r="K91" s="250">
        <f>ROUND(E91*J91,2)</f>
        <v>0</v>
      </c>
      <c r="L91" s="250">
        <v>21</v>
      </c>
      <c r="M91" s="250">
        <f>G91*(1+L91/100)</f>
        <v>0</v>
      </c>
      <c r="N91" s="248">
        <v>7.2999999999999995E-2</v>
      </c>
      <c r="O91" s="248">
        <f>ROUND(E91*N91,2)</f>
        <v>7.0000000000000007E-2</v>
      </c>
      <c r="P91" s="248">
        <v>0</v>
      </c>
      <c r="Q91" s="248">
        <f>ROUND(E91*P91,2)</f>
        <v>0</v>
      </c>
      <c r="R91" s="250" t="s">
        <v>187</v>
      </c>
      <c r="S91" s="250" t="s">
        <v>102</v>
      </c>
      <c r="T91" s="251" t="s">
        <v>102</v>
      </c>
      <c r="U91" s="230">
        <v>0</v>
      </c>
      <c r="V91" s="230">
        <f>ROUND(E91*U91,2)</f>
        <v>0</v>
      </c>
      <c r="W91" s="230"/>
      <c r="X91" s="230" t="s">
        <v>188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189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5">
      <c r="A92" s="245">
        <v>38</v>
      </c>
      <c r="B92" s="246" t="s">
        <v>260</v>
      </c>
      <c r="C92" s="254" t="s">
        <v>261</v>
      </c>
      <c r="D92" s="247" t="s">
        <v>253</v>
      </c>
      <c r="E92" s="248">
        <v>1</v>
      </c>
      <c r="F92" s="249"/>
      <c r="G92" s="250">
        <f>ROUND(E92*F92,2)</f>
        <v>0</v>
      </c>
      <c r="H92" s="249"/>
      <c r="I92" s="250">
        <f>ROUND(E92*H92,2)</f>
        <v>0</v>
      </c>
      <c r="J92" s="249"/>
      <c r="K92" s="250">
        <f>ROUND(E92*J92,2)</f>
        <v>0</v>
      </c>
      <c r="L92" s="250">
        <v>21</v>
      </c>
      <c r="M92" s="250">
        <f>G92*(1+L92/100)</f>
        <v>0</v>
      </c>
      <c r="N92" s="248">
        <v>7.1999999999999995E-2</v>
      </c>
      <c r="O92" s="248">
        <f>ROUND(E92*N92,2)</f>
        <v>7.0000000000000007E-2</v>
      </c>
      <c r="P92" s="248">
        <v>0</v>
      </c>
      <c r="Q92" s="248">
        <f>ROUND(E92*P92,2)</f>
        <v>0</v>
      </c>
      <c r="R92" s="250" t="s">
        <v>187</v>
      </c>
      <c r="S92" s="250" t="s">
        <v>102</v>
      </c>
      <c r="T92" s="251" t="s">
        <v>102</v>
      </c>
      <c r="U92" s="230">
        <v>0</v>
      </c>
      <c r="V92" s="230">
        <f>ROUND(E92*U92,2)</f>
        <v>0</v>
      </c>
      <c r="W92" s="230"/>
      <c r="X92" s="230" t="s">
        <v>188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189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0.399999999999999" outlineLevel="1" x14ac:dyDescent="0.25">
      <c r="A93" s="245">
        <v>39</v>
      </c>
      <c r="B93" s="246" t="s">
        <v>262</v>
      </c>
      <c r="C93" s="254" t="s">
        <v>263</v>
      </c>
      <c r="D93" s="247" t="s">
        <v>253</v>
      </c>
      <c r="E93" s="248">
        <v>1</v>
      </c>
      <c r="F93" s="249"/>
      <c r="G93" s="250">
        <f>ROUND(E93*F93,2)</f>
        <v>0</v>
      </c>
      <c r="H93" s="249"/>
      <c r="I93" s="250">
        <f>ROUND(E93*H93,2)</f>
        <v>0</v>
      </c>
      <c r="J93" s="249"/>
      <c r="K93" s="250">
        <f>ROUND(E93*J93,2)</f>
        <v>0</v>
      </c>
      <c r="L93" s="250">
        <v>21</v>
      </c>
      <c r="M93" s="250">
        <f>G93*(1+L93/100)</f>
        <v>0</v>
      </c>
      <c r="N93" s="248">
        <v>9.4359999999999999E-2</v>
      </c>
      <c r="O93" s="248">
        <f>ROUND(E93*N93,2)</f>
        <v>0.09</v>
      </c>
      <c r="P93" s="248">
        <v>0</v>
      </c>
      <c r="Q93" s="248">
        <f>ROUND(E93*P93,2)</f>
        <v>0</v>
      </c>
      <c r="R93" s="250"/>
      <c r="S93" s="250" t="s">
        <v>102</v>
      </c>
      <c r="T93" s="251" t="s">
        <v>102</v>
      </c>
      <c r="U93" s="230">
        <v>1.6890000000000001</v>
      </c>
      <c r="V93" s="230">
        <f>ROUND(E93*U93,2)</f>
        <v>1.69</v>
      </c>
      <c r="W93" s="230"/>
      <c r="X93" s="230" t="s">
        <v>134</v>
      </c>
      <c r="Y93" s="210"/>
      <c r="Z93" s="210"/>
      <c r="AA93" s="210"/>
      <c r="AB93" s="210"/>
      <c r="AC93" s="210"/>
      <c r="AD93" s="210"/>
      <c r="AE93" s="210"/>
      <c r="AF93" s="210"/>
      <c r="AG93" s="210" t="s">
        <v>135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5">
      <c r="A94" s="245">
        <v>40</v>
      </c>
      <c r="B94" s="246" t="s">
        <v>264</v>
      </c>
      <c r="C94" s="254" t="s">
        <v>265</v>
      </c>
      <c r="D94" s="247" t="s">
        <v>253</v>
      </c>
      <c r="E94" s="248">
        <v>1</v>
      </c>
      <c r="F94" s="249"/>
      <c r="G94" s="250">
        <f>ROUND(E94*F94,2)</f>
        <v>0</v>
      </c>
      <c r="H94" s="249"/>
      <c r="I94" s="250">
        <f>ROUND(E94*H94,2)</f>
        <v>0</v>
      </c>
      <c r="J94" s="249"/>
      <c r="K94" s="250">
        <f>ROUND(E94*J94,2)</f>
        <v>0</v>
      </c>
      <c r="L94" s="250">
        <v>21</v>
      </c>
      <c r="M94" s="250">
        <f>G94*(1+L94/100)</f>
        <v>0</v>
      </c>
      <c r="N94" s="248">
        <v>8.5000000000000006E-2</v>
      </c>
      <c r="O94" s="248">
        <f>ROUND(E94*N94,2)</f>
        <v>0.09</v>
      </c>
      <c r="P94" s="248">
        <v>0</v>
      </c>
      <c r="Q94" s="248">
        <f>ROUND(E94*P94,2)</f>
        <v>0</v>
      </c>
      <c r="R94" s="250" t="s">
        <v>187</v>
      </c>
      <c r="S94" s="250" t="s">
        <v>102</v>
      </c>
      <c r="T94" s="251" t="s">
        <v>102</v>
      </c>
      <c r="U94" s="230">
        <v>0</v>
      </c>
      <c r="V94" s="230">
        <f>ROUND(E94*U94,2)</f>
        <v>0</v>
      </c>
      <c r="W94" s="230"/>
      <c r="X94" s="230" t="s">
        <v>188</v>
      </c>
      <c r="Y94" s="210"/>
      <c r="Z94" s="210"/>
      <c r="AA94" s="210"/>
      <c r="AB94" s="210"/>
      <c r="AC94" s="210"/>
      <c r="AD94" s="210"/>
      <c r="AE94" s="210"/>
      <c r="AF94" s="210"/>
      <c r="AG94" s="210" t="s">
        <v>189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5">
      <c r="A95" s="245">
        <v>41</v>
      </c>
      <c r="B95" s="246" t="s">
        <v>266</v>
      </c>
      <c r="C95" s="254" t="s">
        <v>267</v>
      </c>
      <c r="D95" s="247" t="s">
        <v>253</v>
      </c>
      <c r="E95" s="248">
        <v>1</v>
      </c>
      <c r="F95" s="249"/>
      <c r="G95" s="250">
        <f>ROUND(E95*F95,2)</f>
        <v>0</v>
      </c>
      <c r="H95" s="249"/>
      <c r="I95" s="250">
        <f>ROUND(E95*H95,2)</f>
        <v>0</v>
      </c>
      <c r="J95" s="249"/>
      <c r="K95" s="250">
        <f>ROUND(E95*J95,2)</f>
        <v>0</v>
      </c>
      <c r="L95" s="250">
        <v>21</v>
      </c>
      <c r="M95" s="250">
        <f>G95*(1+L95/100)</f>
        <v>0</v>
      </c>
      <c r="N95" s="248">
        <v>8.5000000000000006E-3</v>
      </c>
      <c r="O95" s="248">
        <f>ROUND(E95*N95,2)</f>
        <v>0.01</v>
      </c>
      <c r="P95" s="248">
        <v>0</v>
      </c>
      <c r="Q95" s="248">
        <f>ROUND(E95*P95,2)</f>
        <v>0</v>
      </c>
      <c r="R95" s="250" t="s">
        <v>187</v>
      </c>
      <c r="S95" s="250" t="s">
        <v>102</v>
      </c>
      <c r="T95" s="251" t="s">
        <v>102</v>
      </c>
      <c r="U95" s="230">
        <v>0</v>
      </c>
      <c r="V95" s="230">
        <f>ROUND(E95*U95,2)</f>
        <v>0</v>
      </c>
      <c r="W95" s="230"/>
      <c r="X95" s="230" t="s">
        <v>188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189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5">
      <c r="A96" s="238">
        <v>42</v>
      </c>
      <c r="B96" s="239" t="s">
        <v>268</v>
      </c>
      <c r="C96" s="255" t="s">
        <v>269</v>
      </c>
      <c r="D96" s="240" t="s">
        <v>253</v>
      </c>
      <c r="E96" s="241">
        <v>16.48</v>
      </c>
      <c r="F96" s="242"/>
      <c r="G96" s="243">
        <f>ROUND(E96*F96,2)</f>
        <v>0</v>
      </c>
      <c r="H96" s="242"/>
      <c r="I96" s="243">
        <f>ROUND(E96*H96,2)</f>
        <v>0</v>
      </c>
      <c r="J96" s="242"/>
      <c r="K96" s="243">
        <f>ROUND(E96*J96,2)</f>
        <v>0</v>
      </c>
      <c r="L96" s="243">
        <v>21</v>
      </c>
      <c r="M96" s="243">
        <f>G96*(1+L96/100)</f>
        <v>0</v>
      </c>
      <c r="N96" s="241">
        <v>9.6299999999999997E-3</v>
      </c>
      <c r="O96" s="241">
        <f>ROUND(E96*N96,2)</f>
        <v>0.16</v>
      </c>
      <c r="P96" s="241">
        <v>0</v>
      </c>
      <c r="Q96" s="241">
        <f>ROUND(E96*P96,2)</f>
        <v>0</v>
      </c>
      <c r="R96" s="243" t="s">
        <v>187</v>
      </c>
      <c r="S96" s="243" t="s">
        <v>102</v>
      </c>
      <c r="T96" s="244" t="s">
        <v>102</v>
      </c>
      <c r="U96" s="230">
        <v>0</v>
      </c>
      <c r="V96" s="230">
        <f>ROUND(E96*U96,2)</f>
        <v>0</v>
      </c>
      <c r="W96" s="230"/>
      <c r="X96" s="230" t="s">
        <v>188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189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5">
      <c r="A97" s="227"/>
      <c r="B97" s="228"/>
      <c r="C97" s="265" t="s">
        <v>270</v>
      </c>
      <c r="D97" s="263"/>
      <c r="E97" s="264">
        <v>16.48</v>
      </c>
      <c r="F97" s="230"/>
      <c r="G97" s="230"/>
      <c r="H97" s="230"/>
      <c r="I97" s="230"/>
      <c r="J97" s="230"/>
      <c r="K97" s="230"/>
      <c r="L97" s="230"/>
      <c r="M97" s="230"/>
      <c r="N97" s="229"/>
      <c r="O97" s="229"/>
      <c r="P97" s="229"/>
      <c r="Q97" s="229"/>
      <c r="R97" s="230"/>
      <c r="S97" s="230"/>
      <c r="T97" s="230"/>
      <c r="U97" s="230"/>
      <c r="V97" s="230"/>
      <c r="W97" s="230"/>
      <c r="X97" s="230"/>
      <c r="Y97" s="210"/>
      <c r="Z97" s="210"/>
      <c r="AA97" s="210"/>
      <c r="AB97" s="210"/>
      <c r="AC97" s="210"/>
      <c r="AD97" s="210"/>
      <c r="AE97" s="210"/>
      <c r="AF97" s="210"/>
      <c r="AG97" s="210" t="s">
        <v>137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5">
      <c r="A98" s="245">
        <v>43</v>
      </c>
      <c r="B98" s="246" t="s">
        <v>271</v>
      </c>
      <c r="C98" s="254" t="s">
        <v>272</v>
      </c>
      <c r="D98" s="247" t="s">
        <v>213</v>
      </c>
      <c r="E98" s="248">
        <v>12</v>
      </c>
      <c r="F98" s="249"/>
      <c r="G98" s="250">
        <f>ROUND(E98*F98,2)</f>
        <v>0</v>
      </c>
      <c r="H98" s="249"/>
      <c r="I98" s="250">
        <f>ROUND(E98*H98,2)</f>
        <v>0</v>
      </c>
      <c r="J98" s="249"/>
      <c r="K98" s="250">
        <f>ROUND(E98*J98,2)</f>
        <v>0</v>
      </c>
      <c r="L98" s="250">
        <v>21</v>
      </c>
      <c r="M98" s="250">
        <f>G98*(1+L98/100)</f>
        <v>0</v>
      </c>
      <c r="N98" s="248">
        <v>0.58074000000000003</v>
      </c>
      <c r="O98" s="248">
        <f>ROUND(E98*N98,2)</f>
        <v>6.97</v>
      </c>
      <c r="P98" s="248">
        <v>0</v>
      </c>
      <c r="Q98" s="248">
        <f>ROUND(E98*P98,2)</f>
        <v>0</v>
      </c>
      <c r="R98" s="250"/>
      <c r="S98" s="250" t="s">
        <v>122</v>
      </c>
      <c r="T98" s="251" t="s">
        <v>103</v>
      </c>
      <c r="U98" s="230">
        <v>0</v>
      </c>
      <c r="V98" s="230">
        <f>ROUND(E98*U98,2)</f>
        <v>0</v>
      </c>
      <c r="W98" s="230"/>
      <c r="X98" s="230" t="s">
        <v>273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274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5">
      <c r="A99" s="238">
        <v>44</v>
      </c>
      <c r="B99" s="239" t="s">
        <v>275</v>
      </c>
      <c r="C99" s="255" t="s">
        <v>276</v>
      </c>
      <c r="D99" s="240" t="s">
        <v>213</v>
      </c>
      <c r="E99" s="241">
        <v>16</v>
      </c>
      <c r="F99" s="242"/>
      <c r="G99" s="243">
        <f>ROUND(E99*F99,2)</f>
        <v>0</v>
      </c>
      <c r="H99" s="242"/>
      <c r="I99" s="243">
        <f>ROUND(E99*H99,2)</f>
        <v>0</v>
      </c>
      <c r="J99" s="242"/>
      <c r="K99" s="243">
        <f>ROUND(E99*J99,2)</f>
        <v>0</v>
      </c>
      <c r="L99" s="243">
        <v>21</v>
      </c>
      <c r="M99" s="243">
        <f>G99*(1+L99/100)</f>
        <v>0</v>
      </c>
      <c r="N99" s="241">
        <v>2.1360000000000001E-2</v>
      </c>
      <c r="O99" s="241">
        <f>ROUND(E99*N99,2)</f>
        <v>0.34</v>
      </c>
      <c r="P99" s="241">
        <v>0</v>
      </c>
      <c r="Q99" s="241">
        <f>ROUND(E99*P99,2)</f>
        <v>0</v>
      </c>
      <c r="R99" s="243"/>
      <c r="S99" s="243" t="s">
        <v>102</v>
      </c>
      <c r="T99" s="244" t="s">
        <v>102</v>
      </c>
      <c r="U99" s="230">
        <v>0</v>
      </c>
      <c r="V99" s="230">
        <f>ROUND(E99*U99,2)</f>
        <v>0</v>
      </c>
      <c r="W99" s="230"/>
      <c r="X99" s="230" t="s">
        <v>273</v>
      </c>
      <c r="Y99" s="210"/>
      <c r="Z99" s="210"/>
      <c r="AA99" s="210"/>
      <c r="AB99" s="210"/>
      <c r="AC99" s="210"/>
      <c r="AD99" s="210"/>
      <c r="AE99" s="210"/>
      <c r="AF99" s="210"/>
      <c r="AG99" s="210" t="s">
        <v>274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5">
      <c r="A100" s="227"/>
      <c r="B100" s="228"/>
      <c r="C100" s="265" t="s">
        <v>277</v>
      </c>
      <c r="D100" s="263"/>
      <c r="E100" s="264">
        <v>16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137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5">
      <c r="A101" s="245">
        <v>45</v>
      </c>
      <c r="B101" s="246" t="s">
        <v>119</v>
      </c>
      <c r="C101" s="254" t="s">
        <v>278</v>
      </c>
      <c r="D101" s="247" t="s">
        <v>121</v>
      </c>
      <c r="E101" s="248">
        <v>1</v>
      </c>
      <c r="F101" s="249"/>
      <c r="G101" s="250">
        <f>ROUND(E101*F101,2)</f>
        <v>0</v>
      </c>
      <c r="H101" s="249"/>
      <c r="I101" s="250">
        <f>ROUND(E101*H101,2)</f>
        <v>0</v>
      </c>
      <c r="J101" s="249"/>
      <c r="K101" s="250">
        <f>ROUND(E101*J101,2)</f>
        <v>0</v>
      </c>
      <c r="L101" s="250">
        <v>21</v>
      </c>
      <c r="M101" s="250">
        <f>G101*(1+L101/100)</f>
        <v>0</v>
      </c>
      <c r="N101" s="248">
        <v>0</v>
      </c>
      <c r="O101" s="248">
        <f>ROUND(E101*N101,2)</f>
        <v>0</v>
      </c>
      <c r="P101" s="248">
        <v>0</v>
      </c>
      <c r="Q101" s="248">
        <f>ROUND(E101*P101,2)</f>
        <v>0</v>
      </c>
      <c r="R101" s="250"/>
      <c r="S101" s="250" t="s">
        <v>122</v>
      </c>
      <c r="T101" s="251" t="s">
        <v>103</v>
      </c>
      <c r="U101" s="230">
        <v>0</v>
      </c>
      <c r="V101" s="230">
        <f>ROUND(E101*U101,2)</f>
        <v>0</v>
      </c>
      <c r="W101" s="230"/>
      <c r="X101" s="230" t="s">
        <v>134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135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x14ac:dyDescent="0.25">
      <c r="A102" s="232" t="s">
        <v>97</v>
      </c>
      <c r="B102" s="233" t="s">
        <v>63</v>
      </c>
      <c r="C102" s="253" t="s">
        <v>64</v>
      </c>
      <c r="D102" s="234"/>
      <c r="E102" s="235"/>
      <c r="F102" s="236"/>
      <c r="G102" s="236">
        <f>SUMIF(AG103:AG111,"&lt;&gt;NOR",G103:G111)</f>
        <v>0</v>
      </c>
      <c r="H102" s="236"/>
      <c r="I102" s="236">
        <f>SUM(I103:I111)</f>
        <v>0</v>
      </c>
      <c r="J102" s="236"/>
      <c r="K102" s="236">
        <f>SUM(K103:K111)</f>
        <v>0</v>
      </c>
      <c r="L102" s="236"/>
      <c r="M102" s="236">
        <f>SUM(M103:M111)</f>
        <v>0</v>
      </c>
      <c r="N102" s="235"/>
      <c r="O102" s="235">
        <f>SUM(O103:O111)</f>
        <v>3.4799999999999995</v>
      </c>
      <c r="P102" s="235"/>
      <c r="Q102" s="235">
        <f>SUM(Q103:Q111)</f>
        <v>0</v>
      </c>
      <c r="R102" s="236"/>
      <c r="S102" s="236"/>
      <c r="T102" s="237"/>
      <c r="U102" s="231"/>
      <c r="V102" s="231">
        <f>SUM(V103:V111)</f>
        <v>7.38</v>
      </c>
      <c r="W102" s="231"/>
      <c r="X102" s="231"/>
      <c r="AG102" t="s">
        <v>98</v>
      </c>
    </row>
    <row r="103" spans="1:60" outlineLevel="1" x14ac:dyDescent="0.25">
      <c r="A103" s="245">
        <v>46</v>
      </c>
      <c r="B103" s="246" t="s">
        <v>279</v>
      </c>
      <c r="C103" s="254" t="s">
        <v>280</v>
      </c>
      <c r="D103" s="247" t="s">
        <v>253</v>
      </c>
      <c r="E103" s="248">
        <v>3</v>
      </c>
      <c r="F103" s="249"/>
      <c r="G103" s="250">
        <f>ROUND(E103*F103,2)</f>
        <v>0</v>
      </c>
      <c r="H103" s="249"/>
      <c r="I103" s="250">
        <f>ROUND(E103*H103,2)</f>
        <v>0</v>
      </c>
      <c r="J103" s="249"/>
      <c r="K103" s="250">
        <f>ROUND(E103*J103,2)</f>
        <v>0</v>
      </c>
      <c r="L103" s="250">
        <v>21</v>
      </c>
      <c r="M103" s="250">
        <f>G103*(1+L103/100)</f>
        <v>0</v>
      </c>
      <c r="N103" s="248">
        <v>0.25080000000000002</v>
      </c>
      <c r="O103" s="248">
        <f>ROUND(E103*N103,2)</f>
        <v>0.75</v>
      </c>
      <c r="P103" s="248">
        <v>0</v>
      </c>
      <c r="Q103" s="248">
        <f>ROUND(E103*P103,2)</f>
        <v>0</v>
      </c>
      <c r="R103" s="250"/>
      <c r="S103" s="250" t="s">
        <v>102</v>
      </c>
      <c r="T103" s="251" t="s">
        <v>102</v>
      </c>
      <c r="U103" s="230">
        <v>0.82</v>
      </c>
      <c r="V103" s="230">
        <f>ROUND(E103*U103,2)</f>
        <v>2.46</v>
      </c>
      <c r="W103" s="230"/>
      <c r="X103" s="230" t="s">
        <v>134</v>
      </c>
      <c r="Y103" s="210"/>
      <c r="Z103" s="210"/>
      <c r="AA103" s="210"/>
      <c r="AB103" s="210"/>
      <c r="AC103" s="210"/>
      <c r="AD103" s="210"/>
      <c r="AE103" s="210"/>
      <c r="AF103" s="210"/>
      <c r="AG103" s="210" t="s">
        <v>135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0.399999999999999" outlineLevel="1" x14ac:dyDescent="0.25">
      <c r="A104" s="238">
        <v>47</v>
      </c>
      <c r="B104" s="239" t="s">
        <v>281</v>
      </c>
      <c r="C104" s="255" t="s">
        <v>282</v>
      </c>
      <c r="D104" s="240" t="s">
        <v>213</v>
      </c>
      <c r="E104" s="241">
        <v>12</v>
      </c>
      <c r="F104" s="242"/>
      <c r="G104" s="243">
        <f>ROUND(E104*F104,2)</f>
        <v>0</v>
      </c>
      <c r="H104" s="242"/>
      <c r="I104" s="243">
        <f>ROUND(E104*H104,2)</f>
        <v>0</v>
      </c>
      <c r="J104" s="242"/>
      <c r="K104" s="243">
        <f>ROUND(E104*J104,2)</f>
        <v>0</v>
      </c>
      <c r="L104" s="243">
        <v>21</v>
      </c>
      <c r="M104" s="243">
        <f>G104*(1+L104/100)</f>
        <v>0</v>
      </c>
      <c r="N104" s="241">
        <v>0.19520000000000001</v>
      </c>
      <c r="O104" s="241">
        <f>ROUND(E104*N104,2)</f>
        <v>2.34</v>
      </c>
      <c r="P104" s="241">
        <v>0</v>
      </c>
      <c r="Q104" s="241">
        <f>ROUND(E104*P104,2)</f>
        <v>0</v>
      </c>
      <c r="R104" s="243"/>
      <c r="S104" s="243" t="s">
        <v>102</v>
      </c>
      <c r="T104" s="244" t="s">
        <v>102</v>
      </c>
      <c r="U104" s="230">
        <v>0.27200000000000002</v>
      </c>
      <c r="V104" s="230">
        <f>ROUND(E104*U104,2)</f>
        <v>3.26</v>
      </c>
      <c r="W104" s="230"/>
      <c r="X104" s="230" t="s">
        <v>134</v>
      </c>
      <c r="Y104" s="210"/>
      <c r="Z104" s="210"/>
      <c r="AA104" s="210"/>
      <c r="AB104" s="210"/>
      <c r="AC104" s="210"/>
      <c r="AD104" s="210"/>
      <c r="AE104" s="210"/>
      <c r="AF104" s="210"/>
      <c r="AG104" s="210" t="s">
        <v>135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5">
      <c r="A105" s="227"/>
      <c r="B105" s="228"/>
      <c r="C105" s="265" t="s">
        <v>283</v>
      </c>
      <c r="D105" s="263"/>
      <c r="E105" s="264">
        <v>12</v>
      </c>
      <c r="F105" s="230"/>
      <c r="G105" s="230"/>
      <c r="H105" s="230"/>
      <c r="I105" s="230"/>
      <c r="J105" s="230"/>
      <c r="K105" s="230"/>
      <c r="L105" s="230"/>
      <c r="M105" s="230"/>
      <c r="N105" s="229"/>
      <c r="O105" s="229"/>
      <c r="P105" s="229"/>
      <c r="Q105" s="229"/>
      <c r="R105" s="230"/>
      <c r="S105" s="230"/>
      <c r="T105" s="230"/>
      <c r="U105" s="230"/>
      <c r="V105" s="230"/>
      <c r="W105" s="230"/>
      <c r="X105" s="230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137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5">
      <c r="A106" s="245">
        <v>48</v>
      </c>
      <c r="B106" s="246" t="s">
        <v>284</v>
      </c>
      <c r="C106" s="254" t="s">
        <v>285</v>
      </c>
      <c r="D106" s="247" t="s">
        <v>253</v>
      </c>
      <c r="E106" s="248">
        <v>2</v>
      </c>
      <c r="F106" s="249"/>
      <c r="G106" s="250">
        <f>ROUND(E106*F106,2)</f>
        <v>0</v>
      </c>
      <c r="H106" s="249"/>
      <c r="I106" s="250">
        <f>ROUND(E106*H106,2)</f>
        <v>0</v>
      </c>
      <c r="J106" s="249"/>
      <c r="K106" s="250">
        <f>ROUND(E106*J106,2)</f>
        <v>0</v>
      </c>
      <c r="L106" s="250">
        <v>21</v>
      </c>
      <c r="M106" s="250">
        <f>G106*(1+L106/100)</f>
        <v>0</v>
      </c>
      <c r="N106" s="248">
        <v>5.1000000000000004E-3</v>
      </c>
      <c r="O106" s="248">
        <f>ROUND(E106*N106,2)</f>
        <v>0.01</v>
      </c>
      <c r="P106" s="248">
        <v>0</v>
      </c>
      <c r="Q106" s="248">
        <f>ROUND(E106*P106,2)</f>
        <v>0</v>
      </c>
      <c r="R106" s="250" t="s">
        <v>187</v>
      </c>
      <c r="S106" s="250" t="s">
        <v>102</v>
      </c>
      <c r="T106" s="251" t="s">
        <v>102</v>
      </c>
      <c r="U106" s="230">
        <v>0</v>
      </c>
      <c r="V106" s="230">
        <f>ROUND(E106*U106,2)</f>
        <v>0</v>
      </c>
      <c r="W106" s="230"/>
      <c r="X106" s="230" t="s">
        <v>188</v>
      </c>
      <c r="Y106" s="210"/>
      <c r="Z106" s="210"/>
      <c r="AA106" s="210"/>
      <c r="AB106" s="210"/>
      <c r="AC106" s="210"/>
      <c r="AD106" s="210"/>
      <c r="AE106" s="210"/>
      <c r="AF106" s="210"/>
      <c r="AG106" s="210" t="s">
        <v>189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5">
      <c r="A107" s="245">
        <v>49</v>
      </c>
      <c r="B107" s="246" t="s">
        <v>286</v>
      </c>
      <c r="C107" s="254" t="s">
        <v>287</v>
      </c>
      <c r="D107" s="247" t="s">
        <v>253</v>
      </c>
      <c r="E107" s="248">
        <v>1</v>
      </c>
      <c r="F107" s="249"/>
      <c r="G107" s="250">
        <f>ROUND(E107*F107,2)</f>
        <v>0</v>
      </c>
      <c r="H107" s="249"/>
      <c r="I107" s="250">
        <f>ROUND(E107*H107,2)</f>
        <v>0</v>
      </c>
      <c r="J107" s="249"/>
      <c r="K107" s="250">
        <f>ROUND(E107*J107,2)</f>
        <v>0</v>
      </c>
      <c r="L107" s="250">
        <v>21</v>
      </c>
      <c r="M107" s="250">
        <f>G107*(1+L107/100)</f>
        <v>0</v>
      </c>
      <c r="N107" s="248">
        <v>5.1000000000000004E-3</v>
      </c>
      <c r="O107" s="248">
        <f>ROUND(E107*N107,2)</f>
        <v>0.01</v>
      </c>
      <c r="P107" s="248">
        <v>0</v>
      </c>
      <c r="Q107" s="248">
        <f>ROUND(E107*P107,2)</f>
        <v>0</v>
      </c>
      <c r="R107" s="250" t="s">
        <v>187</v>
      </c>
      <c r="S107" s="250" t="s">
        <v>102</v>
      </c>
      <c r="T107" s="251" t="s">
        <v>102</v>
      </c>
      <c r="U107" s="230">
        <v>0</v>
      </c>
      <c r="V107" s="230">
        <f>ROUND(E107*U107,2)</f>
        <v>0</v>
      </c>
      <c r="W107" s="230"/>
      <c r="X107" s="230" t="s">
        <v>188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189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0.399999999999999" outlineLevel="1" x14ac:dyDescent="0.25">
      <c r="A108" s="245">
        <v>50</v>
      </c>
      <c r="B108" s="246" t="s">
        <v>288</v>
      </c>
      <c r="C108" s="254" t="s">
        <v>289</v>
      </c>
      <c r="D108" s="247" t="s">
        <v>253</v>
      </c>
      <c r="E108" s="248">
        <v>2</v>
      </c>
      <c r="F108" s="249"/>
      <c r="G108" s="250">
        <f>ROUND(E108*F108,2)</f>
        <v>0</v>
      </c>
      <c r="H108" s="249"/>
      <c r="I108" s="250">
        <f>ROUND(E108*H108,2)</f>
        <v>0</v>
      </c>
      <c r="J108" s="249"/>
      <c r="K108" s="250">
        <f>ROUND(E108*J108,2)</f>
        <v>0</v>
      </c>
      <c r="L108" s="250">
        <v>21</v>
      </c>
      <c r="M108" s="250">
        <f>G108*(1+L108/100)</f>
        <v>0</v>
      </c>
      <c r="N108" s="248">
        <v>0.1772</v>
      </c>
      <c r="O108" s="248">
        <f>ROUND(E108*N108,2)</f>
        <v>0.35</v>
      </c>
      <c r="P108" s="248">
        <v>0</v>
      </c>
      <c r="Q108" s="248">
        <f>ROUND(E108*P108,2)</f>
        <v>0</v>
      </c>
      <c r="R108" s="250"/>
      <c r="S108" s="250" t="s">
        <v>102</v>
      </c>
      <c r="T108" s="251" t="s">
        <v>102</v>
      </c>
      <c r="U108" s="230">
        <v>0.83</v>
      </c>
      <c r="V108" s="230">
        <f>ROUND(E108*U108,2)</f>
        <v>1.66</v>
      </c>
      <c r="W108" s="230"/>
      <c r="X108" s="230" t="s">
        <v>134</v>
      </c>
      <c r="Y108" s="210"/>
      <c r="Z108" s="210"/>
      <c r="AA108" s="210"/>
      <c r="AB108" s="210"/>
      <c r="AC108" s="210"/>
      <c r="AD108" s="210"/>
      <c r="AE108" s="210"/>
      <c r="AF108" s="210"/>
      <c r="AG108" s="210" t="s">
        <v>135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5">
      <c r="A109" s="245">
        <v>51</v>
      </c>
      <c r="B109" s="246" t="s">
        <v>290</v>
      </c>
      <c r="C109" s="254" t="s">
        <v>291</v>
      </c>
      <c r="D109" s="247" t="s">
        <v>253</v>
      </c>
      <c r="E109" s="248">
        <v>3</v>
      </c>
      <c r="F109" s="249"/>
      <c r="G109" s="250">
        <f>ROUND(E109*F109,2)</f>
        <v>0</v>
      </c>
      <c r="H109" s="249"/>
      <c r="I109" s="250">
        <f>ROUND(E109*H109,2)</f>
        <v>0</v>
      </c>
      <c r="J109" s="249"/>
      <c r="K109" s="250">
        <f>ROUND(E109*J109,2)</f>
        <v>0</v>
      </c>
      <c r="L109" s="250">
        <v>21</v>
      </c>
      <c r="M109" s="250">
        <f>G109*(1+L109/100)</f>
        <v>0</v>
      </c>
      <c r="N109" s="248">
        <v>5.1000000000000004E-3</v>
      </c>
      <c r="O109" s="248">
        <f>ROUND(E109*N109,2)</f>
        <v>0.02</v>
      </c>
      <c r="P109" s="248">
        <v>0</v>
      </c>
      <c r="Q109" s="248">
        <f>ROUND(E109*P109,2)</f>
        <v>0</v>
      </c>
      <c r="R109" s="250" t="s">
        <v>187</v>
      </c>
      <c r="S109" s="250" t="s">
        <v>102</v>
      </c>
      <c r="T109" s="251" t="s">
        <v>102</v>
      </c>
      <c r="U109" s="230">
        <v>0</v>
      </c>
      <c r="V109" s="230">
        <f>ROUND(E109*U109,2)</f>
        <v>0</v>
      </c>
      <c r="W109" s="230"/>
      <c r="X109" s="230" t="s">
        <v>188</v>
      </c>
      <c r="Y109" s="210"/>
      <c r="Z109" s="210"/>
      <c r="AA109" s="210"/>
      <c r="AB109" s="210"/>
      <c r="AC109" s="210"/>
      <c r="AD109" s="210"/>
      <c r="AE109" s="210"/>
      <c r="AF109" s="210"/>
      <c r="AG109" s="210" t="s">
        <v>189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5">
      <c r="A110" s="245">
        <v>52</v>
      </c>
      <c r="B110" s="246" t="s">
        <v>292</v>
      </c>
      <c r="C110" s="254" t="s">
        <v>293</v>
      </c>
      <c r="D110" s="247" t="s">
        <v>253</v>
      </c>
      <c r="E110" s="248">
        <v>3</v>
      </c>
      <c r="F110" s="249"/>
      <c r="G110" s="250">
        <f>ROUND(E110*F110,2)</f>
        <v>0</v>
      </c>
      <c r="H110" s="249"/>
      <c r="I110" s="250">
        <f>ROUND(E110*H110,2)</f>
        <v>0</v>
      </c>
      <c r="J110" s="249"/>
      <c r="K110" s="250">
        <f>ROUND(E110*J110,2)</f>
        <v>0</v>
      </c>
      <c r="L110" s="250">
        <v>21</v>
      </c>
      <c r="M110" s="250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50" t="s">
        <v>187</v>
      </c>
      <c r="S110" s="250" t="s">
        <v>102</v>
      </c>
      <c r="T110" s="251" t="s">
        <v>102</v>
      </c>
      <c r="U110" s="230">
        <v>0</v>
      </c>
      <c r="V110" s="230">
        <f>ROUND(E110*U110,2)</f>
        <v>0</v>
      </c>
      <c r="W110" s="230"/>
      <c r="X110" s="230" t="s">
        <v>188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189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5">
      <c r="A111" s="245">
        <v>53</v>
      </c>
      <c r="B111" s="246" t="s">
        <v>294</v>
      </c>
      <c r="C111" s="254" t="s">
        <v>295</v>
      </c>
      <c r="D111" s="247" t="s">
        <v>253</v>
      </c>
      <c r="E111" s="248">
        <v>3</v>
      </c>
      <c r="F111" s="249"/>
      <c r="G111" s="250">
        <f>ROUND(E111*F111,2)</f>
        <v>0</v>
      </c>
      <c r="H111" s="249"/>
      <c r="I111" s="250">
        <f>ROUND(E111*H111,2)</f>
        <v>0</v>
      </c>
      <c r="J111" s="249"/>
      <c r="K111" s="250">
        <f>ROUND(E111*J111,2)</f>
        <v>0</v>
      </c>
      <c r="L111" s="250">
        <v>21</v>
      </c>
      <c r="M111" s="250">
        <f>G111*(1+L111/100)</f>
        <v>0</v>
      </c>
      <c r="N111" s="248">
        <v>0</v>
      </c>
      <c r="O111" s="248">
        <f>ROUND(E111*N111,2)</f>
        <v>0</v>
      </c>
      <c r="P111" s="248">
        <v>0</v>
      </c>
      <c r="Q111" s="248">
        <f>ROUND(E111*P111,2)</f>
        <v>0</v>
      </c>
      <c r="R111" s="250" t="s">
        <v>187</v>
      </c>
      <c r="S111" s="250" t="s">
        <v>102</v>
      </c>
      <c r="T111" s="251" t="s">
        <v>102</v>
      </c>
      <c r="U111" s="230">
        <v>0</v>
      </c>
      <c r="V111" s="230">
        <f>ROUND(E111*U111,2)</f>
        <v>0</v>
      </c>
      <c r="W111" s="230"/>
      <c r="X111" s="230" t="s">
        <v>188</v>
      </c>
      <c r="Y111" s="210"/>
      <c r="Z111" s="210"/>
      <c r="AA111" s="210"/>
      <c r="AB111" s="210"/>
      <c r="AC111" s="210"/>
      <c r="AD111" s="210"/>
      <c r="AE111" s="210"/>
      <c r="AF111" s="210"/>
      <c r="AG111" s="210" t="s">
        <v>189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x14ac:dyDescent="0.25">
      <c r="A112" s="232" t="s">
        <v>97</v>
      </c>
      <c r="B112" s="233" t="s">
        <v>65</v>
      </c>
      <c r="C112" s="253" t="s">
        <v>66</v>
      </c>
      <c r="D112" s="234"/>
      <c r="E112" s="235"/>
      <c r="F112" s="236"/>
      <c r="G112" s="236">
        <f>SUMIF(AG113:AG115,"&lt;&gt;NOR",G113:G115)</f>
        <v>0</v>
      </c>
      <c r="H112" s="236"/>
      <c r="I112" s="236">
        <f>SUM(I113:I115)</f>
        <v>0</v>
      </c>
      <c r="J112" s="236"/>
      <c r="K112" s="236">
        <f>SUM(K113:K115)</f>
        <v>0</v>
      </c>
      <c r="L112" s="236"/>
      <c r="M112" s="236">
        <f>SUM(M113:M115)</f>
        <v>0</v>
      </c>
      <c r="N112" s="235"/>
      <c r="O112" s="235">
        <f>SUM(O113:O115)</f>
        <v>25.56</v>
      </c>
      <c r="P112" s="235"/>
      <c r="Q112" s="235">
        <f>SUM(Q113:Q115)</f>
        <v>0</v>
      </c>
      <c r="R112" s="236"/>
      <c r="S112" s="236"/>
      <c r="T112" s="237"/>
      <c r="U112" s="231"/>
      <c r="V112" s="231">
        <f>SUM(V113:V115)</f>
        <v>26.65</v>
      </c>
      <c r="W112" s="231"/>
      <c r="X112" s="231"/>
      <c r="AG112" t="s">
        <v>98</v>
      </c>
    </row>
    <row r="113" spans="1:60" outlineLevel="1" x14ac:dyDescent="0.25">
      <c r="A113" s="245">
        <v>54</v>
      </c>
      <c r="B113" s="246" t="s">
        <v>296</v>
      </c>
      <c r="C113" s="254" t="s">
        <v>297</v>
      </c>
      <c r="D113" s="247" t="s">
        <v>213</v>
      </c>
      <c r="E113" s="248">
        <v>112.916</v>
      </c>
      <c r="F113" s="249"/>
      <c r="G113" s="250">
        <f>ROUND(E113*F113,2)</f>
        <v>0</v>
      </c>
      <c r="H113" s="249"/>
      <c r="I113" s="250">
        <f>ROUND(E113*H113,2)</f>
        <v>0</v>
      </c>
      <c r="J113" s="249"/>
      <c r="K113" s="250">
        <f>ROUND(E113*J113,2)</f>
        <v>0</v>
      </c>
      <c r="L113" s="250">
        <v>21</v>
      </c>
      <c r="M113" s="250">
        <f>G113*(1+L113/100)</f>
        <v>0</v>
      </c>
      <c r="N113" s="248">
        <v>9.1069999999999998E-2</v>
      </c>
      <c r="O113" s="248">
        <f>ROUND(E113*N113,2)</f>
        <v>10.28</v>
      </c>
      <c r="P113" s="248">
        <v>0</v>
      </c>
      <c r="Q113" s="248">
        <f>ROUND(E113*P113,2)</f>
        <v>0</v>
      </c>
      <c r="R113" s="250"/>
      <c r="S113" s="250" t="s">
        <v>102</v>
      </c>
      <c r="T113" s="251" t="s">
        <v>102</v>
      </c>
      <c r="U113" s="230">
        <v>0.23599999999999999</v>
      </c>
      <c r="V113" s="230">
        <f>ROUND(E113*U113,2)</f>
        <v>26.65</v>
      </c>
      <c r="W113" s="230"/>
      <c r="X113" s="230" t="s">
        <v>134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135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5">
      <c r="A114" s="238">
        <v>55</v>
      </c>
      <c r="B114" s="239" t="s">
        <v>298</v>
      </c>
      <c r="C114" s="255" t="s">
        <v>299</v>
      </c>
      <c r="D114" s="240" t="s">
        <v>253</v>
      </c>
      <c r="E114" s="241">
        <v>228.09031999999999</v>
      </c>
      <c r="F114" s="242"/>
      <c r="G114" s="243">
        <f>ROUND(E114*F114,2)</f>
        <v>0</v>
      </c>
      <c r="H114" s="242"/>
      <c r="I114" s="243">
        <f>ROUND(E114*H114,2)</f>
        <v>0</v>
      </c>
      <c r="J114" s="242"/>
      <c r="K114" s="243">
        <f>ROUND(E114*J114,2)</f>
        <v>0</v>
      </c>
      <c r="L114" s="243">
        <v>21</v>
      </c>
      <c r="M114" s="243">
        <f>G114*(1+L114/100)</f>
        <v>0</v>
      </c>
      <c r="N114" s="241">
        <v>6.7000000000000004E-2</v>
      </c>
      <c r="O114" s="241">
        <f>ROUND(E114*N114,2)</f>
        <v>15.28</v>
      </c>
      <c r="P114" s="241">
        <v>0</v>
      </c>
      <c r="Q114" s="241">
        <f>ROUND(E114*P114,2)</f>
        <v>0</v>
      </c>
      <c r="R114" s="243" t="s">
        <v>187</v>
      </c>
      <c r="S114" s="243" t="s">
        <v>102</v>
      </c>
      <c r="T114" s="244" t="s">
        <v>102</v>
      </c>
      <c r="U114" s="230">
        <v>0</v>
      </c>
      <c r="V114" s="230">
        <f>ROUND(E114*U114,2)</f>
        <v>0</v>
      </c>
      <c r="W114" s="230"/>
      <c r="X114" s="230" t="s">
        <v>188</v>
      </c>
      <c r="Y114" s="210"/>
      <c r="Z114" s="210"/>
      <c r="AA114" s="210"/>
      <c r="AB114" s="210"/>
      <c r="AC114" s="210"/>
      <c r="AD114" s="210"/>
      <c r="AE114" s="210"/>
      <c r="AF114" s="210"/>
      <c r="AG114" s="210" t="s">
        <v>189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5">
      <c r="A115" s="227"/>
      <c r="B115" s="228"/>
      <c r="C115" s="265" t="s">
        <v>300</v>
      </c>
      <c r="D115" s="263"/>
      <c r="E115" s="264">
        <v>228.09031999999999</v>
      </c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137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x14ac:dyDescent="0.25">
      <c r="A116" s="232" t="s">
        <v>97</v>
      </c>
      <c r="B116" s="233" t="s">
        <v>67</v>
      </c>
      <c r="C116" s="253" t="s">
        <v>68</v>
      </c>
      <c r="D116" s="234"/>
      <c r="E116" s="235"/>
      <c r="F116" s="236"/>
      <c r="G116" s="236">
        <f>SUMIF(AG117:AG117,"&lt;&gt;NOR",G117:G117)</f>
        <v>0</v>
      </c>
      <c r="H116" s="236"/>
      <c r="I116" s="236">
        <f>SUM(I117:I117)</f>
        <v>0</v>
      </c>
      <c r="J116" s="236"/>
      <c r="K116" s="236">
        <f>SUM(K117:K117)</f>
        <v>0</v>
      </c>
      <c r="L116" s="236"/>
      <c r="M116" s="236">
        <f>SUM(M117:M117)</f>
        <v>0</v>
      </c>
      <c r="N116" s="235"/>
      <c r="O116" s="235">
        <f>SUM(O117:O117)</f>
        <v>0</v>
      </c>
      <c r="P116" s="235"/>
      <c r="Q116" s="235">
        <f>SUM(Q117:Q117)</f>
        <v>0</v>
      </c>
      <c r="R116" s="236"/>
      <c r="S116" s="236"/>
      <c r="T116" s="237"/>
      <c r="U116" s="231"/>
      <c r="V116" s="231">
        <f>SUM(V117:V117)</f>
        <v>11.71</v>
      </c>
      <c r="W116" s="231"/>
      <c r="X116" s="231"/>
      <c r="AG116" t="s">
        <v>98</v>
      </c>
    </row>
    <row r="117" spans="1:60" outlineLevel="1" x14ac:dyDescent="0.25">
      <c r="A117" s="238">
        <v>56</v>
      </c>
      <c r="B117" s="239" t="s">
        <v>301</v>
      </c>
      <c r="C117" s="255" t="s">
        <v>302</v>
      </c>
      <c r="D117" s="240" t="s">
        <v>186</v>
      </c>
      <c r="E117" s="241">
        <v>731.69573000000003</v>
      </c>
      <c r="F117" s="242"/>
      <c r="G117" s="243">
        <f>ROUND(E117*F117,2)</f>
        <v>0</v>
      </c>
      <c r="H117" s="242"/>
      <c r="I117" s="243">
        <f>ROUND(E117*H117,2)</f>
        <v>0</v>
      </c>
      <c r="J117" s="242"/>
      <c r="K117" s="243">
        <f>ROUND(E117*J117,2)</f>
        <v>0</v>
      </c>
      <c r="L117" s="243">
        <v>21</v>
      </c>
      <c r="M117" s="243">
        <f>G117*(1+L117/100)</f>
        <v>0</v>
      </c>
      <c r="N117" s="241">
        <v>0</v>
      </c>
      <c r="O117" s="241">
        <f>ROUND(E117*N117,2)</f>
        <v>0</v>
      </c>
      <c r="P117" s="241">
        <v>0</v>
      </c>
      <c r="Q117" s="241">
        <f>ROUND(E117*P117,2)</f>
        <v>0</v>
      </c>
      <c r="R117" s="243"/>
      <c r="S117" s="243" t="s">
        <v>102</v>
      </c>
      <c r="T117" s="244" t="s">
        <v>102</v>
      </c>
      <c r="U117" s="230">
        <v>1.6E-2</v>
      </c>
      <c r="V117" s="230">
        <f>ROUND(E117*U117,2)</f>
        <v>11.71</v>
      </c>
      <c r="W117" s="230"/>
      <c r="X117" s="230" t="s">
        <v>303</v>
      </c>
      <c r="Y117" s="210"/>
      <c r="Z117" s="210"/>
      <c r="AA117" s="210"/>
      <c r="AB117" s="210"/>
      <c r="AC117" s="210"/>
      <c r="AD117" s="210"/>
      <c r="AE117" s="210"/>
      <c r="AF117" s="210"/>
      <c r="AG117" s="210" t="s">
        <v>304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x14ac:dyDescent="0.25">
      <c r="A118" s="3"/>
      <c r="B118" s="4"/>
      <c r="C118" s="256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E118">
        <v>15</v>
      </c>
      <c r="AF118">
        <v>21</v>
      </c>
      <c r="AG118" t="s">
        <v>84</v>
      </c>
    </row>
    <row r="119" spans="1:60" x14ac:dyDescent="0.25">
      <c r="A119" s="213"/>
      <c r="B119" s="214" t="s">
        <v>31</v>
      </c>
      <c r="C119" s="257"/>
      <c r="D119" s="215"/>
      <c r="E119" s="216"/>
      <c r="F119" s="216"/>
      <c r="G119" s="252">
        <f>G8+G57+G62+G65+G85+G102+G112+G116</f>
        <v>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E119">
        <f>SUMIF(L7:L117,AE118,G7:G117)</f>
        <v>0</v>
      </c>
      <c r="AF119">
        <f>SUMIF(L7:L117,AF118,G7:G117)</f>
        <v>0</v>
      </c>
      <c r="AG119" t="s">
        <v>127</v>
      </c>
    </row>
    <row r="120" spans="1:60" x14ac:dyDescent="0.25">
      <c r="A120" s="3"/>
      <c r="B120" s="4"/>
      <c r="C120" s="256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60" x14ac:dyDescent="0.25">
      <c r="A121" s="3"/>
      <c r="B121" s="4"/>
      <c r="C121" s="256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x14ac:dyDescent="0.25">
      <c r="A122" s="217" t="s">
        <v>128</v>
      </c>
      <c r="B122" s="217"/>
      <c r="C122" s="258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x14ac:dyDescent="0.25">
      <c r="A123" s="218"/>
      <c r="B123" s="219"/>
      <c r="C123" s="259"/>
      <c r="D123" s="219"/>
      <c r="E123" s="219"/>
      <c r="F123" s="219"/>
      <c r="G123" s="220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G123" t="s">
        <v>129</v>
      </c>
    </row>
    <row r="124" spans="1:60" x14ac:dyDescent="0.25">
      <c r="A124" s="221"/>
      <c r="B124" s="222"/>
      <c r="C124" s="260"/>
      <c r="D124" s="222"/>
      <c r="E124" s="222"/>
      <c r="F124" s="222"/>
      <c r="G124" s="22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x14ac:dyDescent="0.25">
      <c r="A125" s="221"/>
      <c r="B125" s="222"/>
      <c r="C125" s="260"/>
      <c r="D125" s="222"/>
      <c r="E125" s="222"/>
      <c r="F125" s="222"/>
      <c r="G125" s="22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5">
      <c r="A126" s="221"/>
      <c r="B126" s="222"/>
      <c r="C126" s="260"/>
      <c r="D126" s="222"/>
      <c r="E126" s="222"/>
      <c r="F126" s="222"/>
      <c r="G126" s="22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60" x14ac:dyDescent="0.25">
      <c r="A127" s="224"/>
      <c r="B127" s="225"/>
      <c r="C127" s="261"/>
      <c r="D127" s="225"/>
      <c r="E127" s="225"/>
      <c r="F127" s="225"/>
      <c r="G127" s="22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60" x14ac:dyDescent="0.25">
      <c r="A128" s="3"/>
      <c r="B128" s="4"/>
      <c r="C128" s="256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3:33" x14ac:dyDescent="0.25">
      <c r="C129" s="262"/>
      <c r="D129" s="10"/>
      <c r="AG129" t="s">
        <v>130</v>
      </c>
    </row>
    <row r="130" spans="3:33" x14ac:dyDescent="0.25">
      <c r="D130" s="10"/>
    </row>
    <row r="131" spans="3:33" x14ac:dyDescent="0.25">
      <c r="D131" s="10"/>
    </row>
    <row r="132" spans="3:33" x14ac:dyDescent="0.25">
      <c r="D132" s="10"/>
    </row>
    <row r="133" spans="3:33" x14ac:dyDescent="0.25">
      <c r="D133" s="10"/>
    </row>
    <row r="134" spans="3:33" x14ac:dyDescent="0.25">
      <c r="D134" s="10"/>
    </row>
    <row r="135" spans="3:33" x14ac:dyDescent="0.25">
      <c r="D135" s="10"/>
    </row>
    <row r="136" spans="3:33" x14ac:dyDescent="0.25">
      <c r="D136" s="10"/>
    </row>
    <row r="137" spans="3:33" x14ac:dyDescent="0.25">
      <c r="D137" s="10"/>
    </row>
    <row r="138" spans="3:33" x14ac:dyDescent="0.25">
      <c r="D138" s="10"/>
    </row>
    <row r="139" spans="3:33" x14ac:dyDescent="0.25">
      <c r="D139" s="10"/>
    </row>
    <row r="140" spans="3:33" x14ac:dyDescent="0.25">
      <c r="D140" s="10"/>
    </row>
    <row r="141" spans="3:33" x14ac:dyDescent="0.25">
      <c r="D141" s="10"/>
    </row>
    <row r="142" spans="3:33" x14ac:dyDescent="0.25">
      <c r="D142" s="10"/>
    </row>
    <row r="143" spans="3:33" x14ac:dyDescent="0.25">
      <c r="D143" s="10"/>
    </row>
    <row r="144" spans="3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:G1"/>
    <mergeCell ref="C2:G2"/>
    <mergeCell ref="C3:G3"/>
    <mergeCell ref="C4:G4"/>
    <mergeCell ref="A122:C122"/>
    <mergeCell ref="A123:G127"/>
  </mergeCells>
  <pageMargins left="0.59055118110236204" right="0.196850393700787" top="0.78740157499999996" bottom="0.78740157499999996" header="0.3" footer="0.3"/>
  <pageSetup paperSize="9" orientation="landscape" horizontalDpi="4294967294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00 00 Naklady</vt:lpstr>
      <vt:lpstr>SO 101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'SO 101 01 Pol'!Názvy_tisku</vt:lpstr>
      <vt:lpstr>oadresa</vt:lpstr>
      <vt:lpstr>Stavba!Objednatel</vt:lpstr>
      <vt:lpstr>Stavba!Objekt</vt:lpstr>
      <vt:lpstr>'00 00 Naklady'!Oblast_tisku</vt:lpstr>
      <vt:lpstr>'SO 101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Gabka</dc:creator>
  <cp:lastModifiedBy>Gabka</cp:lastModifiedBy>
  <cp:lastPrinted>2019-03-19T12:27:02Z</cp:lastPrinted>
  <dcterms:created xsi:type="dcterms:W3CDTF">2009-04-08T07:15:50Z</dcterms:created>
  <dcterms:modified xsi:type="dcterms:W3CDTF">2022-01-13T13:11:28Z</dcterms:modified>
</cp:coreProperties>
</file>