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tsclient\C\dokumenty\dokumenty\word\2024\OBCE\HRÁDEK\"/>
    </mc:Choice>
  </mc:AlternateContent>
  <bookViews>
    <workbookView xWindow="0" yWindow="0" windowWidth="25125" windowHeight="12300"/>
  </bookViews>
  <sheets>
    <sheet name="Rekapitulace stavby" sheetId="1" r:id="rId1"/>
    <sheet name="01 - MK ZÁPLOTÍ" sheetId="2" r:id="rId2"/>
    <sheet name="02 - MK KEMPČICE WATSON" sheetId="3" r:id="rId3"/>
    <sheet name="03 - MK KEMPČICE č.p. 580" sheetId="4" r:id="rId4"/>
    <sheet name="04 - MK KEMPČICE TOČNA" sheetId="5" r:id="rId5"/>
    <sheet name="05 - MK CHALUPŇOKI" sheetId="6" r:id="rId6"/>
    <sheet name="06 - MK VEDLE OBECNÉHO ÚŘADU" sheetId="7" r:id="rId7"/>
  </sheets>
  <definedNames>
    <definedName name="_xlnm._FilterDatabase" localSheetId="1" hidden="1">'01 - MK ZÁPLOTÍ'!$C$121:$K$172</definedName>
    <definedName name="_xlnm._FilterDatabase" localSheetId="2" hidden="1">'02 - MK KEMPČICE WATSON'!$C$121:$K$160</definedName>
    <definedName name="_xlnm._FilterDatabase" localSheetId="3" hidden="1">'03 - MK KEMPČICE č.p. 580'!$C$120:$K$152</definedName>
    <definedName name="_xlnm._FilterDatabase" localSheetId="4" hidden="1">'04 - MK KEMPČICE TOČNA'!$C$121:$K$160</definedName>
    <definedName name="_xlnm._FilterDatabase" localSheetId="5" hidden="1">'05 - MK CHALUPŇOKI'!$C$121:$K$160</definedName>
    <definedName name="_xlnm._FilterDatabase" localSheetId="6" hidden="1">'06 - MK VEDLE OBECNÉHO ÚŘADU'!$C$121:$K$156</definedName>
    <definedName name="_xlnm.Print_Area" localSheetId="1">'01 - MK ZÁPLOTÍ'!$C$4:$J$76,'01 - MK ZÁPLOTÍ'!$C$82:$J$103,'01 - MK ZÁPLOTÍ'!$C$109:$J$172</definedName>
    <definedName name="_xlnm.Print_Area" localSheetId="2">'02 - MK KEMPČICE WATSON'!$C$4:$J$76,'02 - MK KEMPČICE WATSON'!$C$82:$J$103,'02 - MK KEMPČICE WATSON'!$C$109:$J$160</definedName>
    <definedName name="_xlnm.Print_Area" localSheetId="3">'03 - MK KEMPČICE č.p. 580'!$C$4:$J$76,'03 - MK KEMPČICE č.p. 580'!$C$82:$J$102,'03 - MK KEMPČICE č.p. 580'!$C$108:$J$152</definedName>
    <definedName name="_xlnm.Print_Area" localSheetId="4">'04 - MK KEMPČICE TOČNA'!$C$4:$J$76,'04 - MK KEMPČICE TOČNA'!$C$82:$J$103,'04 - MK KEMPČICE TOČNA'!$C$109:$J$160</definedName>
    <definedName name="_xlnm.Print_Area" localSheetId="5">'05 - MK CHALUPŇOKI'!$C$4:$J$76,'05 - MK CHALUPŇOKI'!$C$82:$J$103,'05 - MK CHALUPŇOKI'!$C$109:$J$160</definedName>
    <definedName name="_xlnm.Print_Area" localSheetId="6">'06 - MK VEDLE OBECNÉHO ÚŘADU'!$C$4:$J$76,'06 - MK VEDLE OBECNÉHO ÚŘADU'!$C$82:$J$103,'06 - MK VEDLE OBECNÉHO ÚŘADU'!$C$109:$J$156</definedName>
    <definedName name="_xlnm.Print_Area" localSheetId="0">'Rekapitulace stavby'!$D$4:$AO$76,'Rekapitulace stavby'!$C$82:$AQ$101</definedName>
    <definedName name="_xlnm.Print_Titles" localSheetId="1">'01 - MK ZÁPLOTÍ'!$121:$121</definedName>
    <definedName name="_xlnm.Print_Titles" localSheetId="2">'02 - MK KEMPČICE WATSON'!$121:$121</definedName>
    <definedName name="_xlnm.Print_Titles" localSheetId="3">'03 - MK KEMPČICE č.p. 580'!$120:$120</definedName>
    <definedName name="_xlnm.Print_Titles" localSheetId="4">'04 - MK KEMPČICE TOČNA'!$121:$121</definedName>
    <definedName name="_xlnm.Print_Titles" localSheetId="5">'05 - MK CHALUPŇOKI'!$121:$121</definedName>
    <definedName name="_xlnm.Print_Titles" localSheetId="6">'06 - MK VEDLE OBECNÉHO ÚŘADU'!$121:$121</definedName>
    <definedName name="_xlnm.Print_Titles" localSheetId="0">'Rekapitulace stavby'!$92:$92</definedName>
  </definedNames>
  <calcPr calcId="162913"/>
</workbook>
</file>

<file path=xl/calcChain.xml><?xml version="1.0" encoding="utf-8"?>
<calcChain xmlns="http://schemas.openxmlformats.org/spreadsheetml/2006/main">
  <c r="J37" i="7" l="1"/>
  <c r="J36" i="7"/>
  <c r="AY100" i="1"/>
  <c r="J35" i="7"/>
  <c r="AX100" i="1"/>
  <c r="BI154" i="7"/>
  <c r="BH154" i="7"/>
  <c r="BG154" i="7"/>
  <c r="BF154" i="7"/>
  <c r="T154" i="7"/>
  <c r="T153" i="7"/>
  <c r="R154" i="7"/>
  <c r="R153" i="7"/>
  <c r="P154" i="7"/>
  <c r="P153" i="7" s="1"/>
  <c r="BI150" i="7"/>
  <c r="BH150" i="7"/>
  <c r="BG150" i="7"/>
  <c r="BF150" i="7"/>
  <c r="T150" i="7"/>
  <c r="R150" i="7"/>
  <c r="P150" i="7"/>
  <c r="BI145" i="7"/>
  <c r="BH145" i="7"/>
  <c r="BG145" i="7"/>
  <c r="BF145" i="7"/>
  <c r="T145" i="7"/>
  <c r="R145" i="7"/>
  <c r="P145" i="7"/>
  <c r="BI142" i="7"/>
  <c r="BH142" i="7"/>
  <c r="BG142" i="7"/>
  <c r="BF142" i="7"/>
  <c r="T142" i="7"/>
  <c r="R142" i="7"/>
  <c r="P142" i="7"/>
  <c r="BI139" i="7"/>
  <c r="BH139" i="7"/>
  <c r="BG139" i="7"/>
  <c r="BF139" i="7"/>
  <c r="T139" i="7"/>
  <c r="R139" i="7"/>
  <c r="P139" i="7"/>
  <c r="BI136" i="7"/>
  <c r="BH136" i="7"/>
  <c r="BG136" i="7"/>
  <c r="BF136" i="7"/>
  <c r="T136" i="7"/>
  <c r="R136" i="7"/>
  <c r="P136" i="7"/>
  <c r="BI132" i="7"/>
  <c r="BH132" i="7"/>
  <c r="BG132" i="7"/>
  <c r="BF132" i="7"/>
  <c r="T132" i="7"/>
  <c r="R132" i="7"/>
  <c r="P132" i="7"/>
  <c r="BI129" i="7"/>
  <c r="BH129" i="7"/>
  <c r="BG129" i="7"/>
  <c r="BF129" i="7"/>
  <c r="T129" i="7"/>
  <c r="R129" i="7"/>
  <c r="P129" i="7"/>
  <c r="BI125" i="7"/>
  <c r="BH125" i="7"/>
  <c r="BG125" i="7"/>
  <c r="BF125" i="7"/>
  <c r="T125" i="7"/>
  <c r="T124" i="7" s="1"/>
  <c r="R125" i="7"/>
  <c r="R124" i="7"/>
  <c r="P125" i="7"/>
  <c r="P124" i="7"/>
  <c r="F116" i="7"/>
  <c r="E114" i="7"/>
  <c r="F89" i="7"/>
  <c r="E87" i="7"/>
  <c r="J24" i="7"/>
  <c r="E24" i="7"/>
  <c r="J119" i="7" s="1"/>
  <c r="J23" i="7"/>
  <c r="J21" i="7"/>
  <c r="E21" i="7"/>
  <c r="J91" i="7" s="1"/>
  <c r="J20" i="7"/>
  <c r="J18" i="7"/>
  <c r="E18" i="7"/>
  <c r="F92" i="7" s="1"/>
  <c r="J17" i="7"/>
  <c r="J15" i="7"/>
  <c r="E15" i="7"/>
  <c r="F91" i="7" s="1"/>
  <c r="J14" i="7"/>
  <c r="J12" i="7"/>
  <c r="J116" i="7"/>
  <c r="E7" i="7"/>
  <c r="E112" i="7" s="1"/>
  <c r="AY99" i="1"/>
  <c r="J37" i="6"/>
  <c r="J36" i="6"/>
  <c r="J35" i="6"/>
  <c r="AX99" i="1" s="1"/>
  <c r="BI158" i="6"/>
  <c r="BH158" i="6"/>
  <c r="BG158" i="6"/>
  <c r="BF158" i="6"/>
  <c r="T158" i="6"/>
  <c r="T157" i="6" s="1"/>
  <c r="R158" i="6"/>
  <c r="R157" i="6" s="1"/>
  <c r="P158" i="6"/>
  <c r="P157" i="6" s="1"/>
  <c r="BI154" i="6"/>
  <c r="BH154" i="6"/>
  <c r="BG154" i="6"/>
  <c r="BF154" i="6"/>
  <c r="T154" i="6"/>
  <c r="R154" i="6"/>
  <c r="P154" i="6"/>
  <c r="BI149" i="6"/>
  <c r="BH149" i="6"/>
  <c r="BG149" i="6"/>
  <c r="BF149" i="6"/>
  <c r="T149" i="6"/>
  <c r="R149" i="6"/>
  <c r="P149" i="6"/>
  <c r="BI146" i="6"/>
  <c r="BH146" i="6"/>
  <c r="BG146" i="6"/>
  <c r="BF146" i="6"/>
  <c r="T146" i="6"/>
  <c r="R146" i="6"/>
  <c r="P146" i="6"/>
  <c r="BI143" i="6"/>
  <c r="BH143" i="6"/>
  <c r="BG143" i="6"/>
  <c r="BF143" i="6"/>
  <c r="T143" i="6"/>
  <c r="R143" i="6"/>
  <c r="P143" i="6"/>
  <c r="BI140" i="6"/>
  <c r="BH140" i="6"/>
  <c r="BG140" i="6"/>
  <c r="BF140" i="6"/>
  <c r="T140" i="6"/>
  <c r="R140" i="6"/>
  <c r="P140" i="6"/>
  <c r="BI136" i="6"/>
  <c r="BH136" i="6"/>
  <c r="BG136" i="6"/>
  <c r="BF136" i="6"/>
  <c r="T136" i="6"/>
  <c r="R136" i="6"/>
  <c r="P136" i="6"/>
  <c r="BI133" i="6"/>
  <c r="BH133" i="6"/>
  <c r="BG133" i="6"/>
  <c r="BF133" i="6"/>
  <c r="T133" i="6"/>
  <c r="R133" i="6"/>
  <c r="P133" i="6"/>
  <c r="BI130" i="6"/>
  <c r="BH130" i="6"/>
  <c r="BG130" i="6"/>
  <c r="BF130" i="6"/>
  <c r="T130" i="6"/>
  <c r="R130" i="6"/>
  <c r="P130" i="6"/>
  <c r="BI125" i="6"/>
  <c r="BH125" i="6"/>
  <c r="BG125" i="6"/>
  <c r="BF125" i="6"/>
  <c r="T125" i="6"/>
  <c r="T124" i="6"/>
  <c r="R125" i="6"/>
  <c r="R124" i="6" s="1"/>
  <c r="P125" i="6"/>
  <c r="P124" i="6" s="1"/>
  <c r="F116" i="6"/>
  <c r="E114" i="6"/>
  <c r="F89" i="6"/>
  <c r="E87" i="6"/>
  <c r="J24" i="6"/>
  <c r="E24" i="6"/>
  <c r="J119" i="6" s="1"/>
  <c r="J23" i="6"/>
  <c r="J21" i="6"/>
  <c r="E21" i="6"/>
  <c r="J118" i="6" s="1"/>
  <c r="J20" i="6"/>
  <c r="J18" i="6"/>
  <c r="E18" i="6"/>
  <c r="F119" i="6" s="1"/>
  <c r="J17" i="6"/>
  <c r="J15" i="6"/>
  <c r="E15" i="6"/>
  <c r="F91" i="6" s="1"/>
  <c r="J14" i="6"/>
  <c r="J12" i="6"/>
  <c r="J116" i="6" s="1"/>
  <c r="E7" i="6"/>
  <c r="E112" i="6" s="1"/>
  <c r="J37" i="5"/>
  <c r="J36" i="5"/>
  <c r="AY98" i="1" s="1"/>
  <c r="J35" i="5"/>
  <c r="AX98" i="1"/>
  <c r="BI158" i="5"/>
  <c r="BH158" i="5"/>
  <c r="BG158" i="5"/>
  <c r="BF158" i="5"/>
  <c r="T158" i="5"/>
  <c r="T157" i="5" s="1"/>
  <c r="R158" i="5"/>
  <c r="R157" i="5"/>
  <c r="P158" i="5"/>
  <c r="P157" i="5"/>
  <c r="BI154" i="5"/>
  <c r="BH154" i="5"/>
  <c r="BG154" i="5"/>
  <c r="BF154" i="5"/>
  <c r="T154" i="5"/>
  <c r="R154" i="5"/>
  <c r="P154" i="5"/>
  <c r="BI149" i="5"/>
  <c r="BH149" i="5"/>
  <c r="BG149" i="5"/>
  <c r="BF149" i="5"/>
  <c r="T149" i="5"/>
  <c r="R149" i="5"/>
  <c r="P149" i="5"/>
  <c r="BI146" i="5"/>
  <c r="BH146" i="5"/>
  <c r="BG146" i="5"/>
  <c r="BF146" i="5"/>
  <c r="T146" i="5"/>
  <c r="R146" i="5"/>
  <c r="P146" i="5"/>
  <c r="BI143" i="5"/>
  <c r="BH143" i="5"/>
  <c r="BG143" i="5"/>
  <c r="BF143" i="5"/>
  <c r="T143" i="5"/>
  <c r="R143" i="5"/>
  <c r="P143" i="5"/>
  <c r="BI140" i="5"/>
  <c r="BH140" i="5"/>
  <c r="BG140" i="5"/>
  <c r="BF140" i="5"/>
  <c r="T140" i="5"/>
  <c r="R140" i="5"/>
  <c r="P140" i="5"/>
  <c r="BI136" i="5"/>
  <c r="BH136" i="5"/>
  <c r="BG136" i="5"/>
  <c r="BF136" i="5"/>
  <c r="T136" i="5"/>
  <c r="R136" i="5"/>
  <c r="P136" i="5"/>
  <c r="BI133" i="5"/>
  <c r="BH133" i="5"/>
  <c r="BG133" i="5"/>
  <c r="BF133" i="5"/>
  <c r="T133" i="5"/>
  <c r="R133" i="5"/>
  <c r="P133" i="5"/>
  <c r="BI130" i="5"/>
  <c r="BH130" i="5"/>
  <c r="BG130" i="5"/>
  <c r="BF130" i="5"/>
  <c r="T130" i="5"/>
  <c r="R130" i="5"/>
  <c r="P130" i="5"/>
  <c r="BI125" i="5"/>
  <c r="BH125" i="5"/>
  <c r="BG125" i="5"/>
  <c r="BF125" i="5"/>
  <c r="T125" i="5"/>
  <c r="T124" i="5"/>
  <c r="R125" i="5"/>
  <c r="R124" i="5"/>
  <c r="P125" i="5"/>
  <c r="P124" i="5"/>
  <c r="F116" i="5"/>
  <c r="E114" i="5"/>
  <c r="F89" i="5"/>
  <c r="E87" i="5"/>
  <c r="J24" i="5"/>
  <c r="E24" i="5"/>
  <c r="J119" i="5" s="1"/>
  <c r="J23" i="5"/>
  <c r="J21" i="5"/>
  <c r="E21" i="5"/>
  <c r="J91" i="5" s="1"/>
  <c r="J20" i="5"/>
  <c r="J18" i="5"/>
  <c r="E18" i="5"/>
  <c r="F119" i="5" s="1"/>
  <c r="J17" i="5"/>
  <c r="J15" i="5"/>
  <c r="E15" i="5"/>
  <c r="F118" i="5" s="1"/>
  <c r="J14" i="5"/>
  <c r="J12" i="5"/>
  <c r="J116" i="5"/>
  <c r="E7" i="5"/>
  <c r="E85" i="5"/>
  <c r="J37" i="4"/>
  <c r="J36" i="4"/>
  <c r="AY97" i="1" s="1"/>
  <c r="J35" i="4"/>
  <c r="AX97" i="1" s="1"/>
  <c r="BI150" i="4"/>
  <c r="BH150" i="4"/>
  <c r="BG150" i="4"/>
  <c r="BF150" i="4"/>
  <c r="T150" i="4"/>
  <c r="T149" i="4" s="1"/>
  <c r="R150" i="4"/>
  <c r="R149" i="4" s="1"/>
  <c r="P150" i="4"/>
  <c r="P149" i="4" s="1"/>
  <c r="BI147" i="4"/>
  <c r="BH147" i="4"/>
  <c r="BG147" i="4"/>
  <c r="BF147" i="4"/>
  <c r="T147" i="4"/>
  <c r="R147" i="4"/>
  <c r="P147" i="4"/>
  <c r="BI145" i="4"/>
  <c r="BH145" i="4"/>
  <c r="BG145" i="4"/>
  <c r="BF145" i="4"/>
  <c r="T145" i="4"/>
  <c r="R145" i="4"/>
  <c r="P145" i="4"/>
  <c r="BI141" i="4"/>
  <c r="BH141" i="4"/>
  <c r="BG141" i="4"/>
  <c r="BF141" i="4"/>
  <c r="T141" i="4"/>
  <c r="R141" i="4"/>
  <c r="P141" i="4"/>
  <c r="BI139" i="4"/>
  <c r="BH139" i="4"/>
  <c r="BG139" i="4"/>
  <c r="BF139" i="4"/>
  <c r="T139" i="4"/>
  <c r="R139" i="4"/>
  <c r="P139" i="4"/>
  <c r="BI136" i="4"/>
  <c r="BH136" i="4"/>
  <c r="BG136" i="4"/>
  <c r="BF136" i="4"/>
  <c r="T136" i="4"/>
  <c r="R136" i="4"/>
  <c r="P136" i="4"/>
  <c r="BI131" i="4"/>
  <c r="BH131" i="4"/>
  <c r="BG131" i="4"/>
  <c r="BF131" i="4"/>
  <c r="T131" i="4"/>
  <c r="T130" i="4"/>
  <c r="R131" i="4"/>
  <c r="R130" i="4" s="1"/>
  <c r="P131" i="4"/>
  <c r="P130" i="4"/>
  <c r="BI127" i="4"/>
  <c r="BH127" i="4"/>
  <c r="BG127" i="4"/>
  <c r="BF127" i="4"/>
  <c r="T127" i="4"/>
  <c r="R127" i="4"/>
  <c r="P127" i="4"/>
  <c r="BI124" i="4"/>
  <c r="BH124" i="4"/>
  <c r="BG124" i="4"/>
  <c r="BF124" i="4"/>
  <c r="T124" i="4"/>
  <c r="R124" i="4"/>
  <c r="P124" i="4"/>
  <c r="F115" i="4"/>
  <c r="E113" i="4"/>
  <c r="F89" i="4"/>
  <c r="E87" i="4"/>
  <c r="J24" i="4"/>
  <c r="E24" i="4"/>
  <c r="J118" i="4" s="1"/>
  <c r="J23" i="4"/>
  <c r="J21" i="4"/>
  <c r="E21" i="4"/>
  <c r="J91" i="4" s="1"/>
  <c r="J20" i="4"/>
  <c r="J18" i="4"/>
  <c r="E18" i="4"/>
  <c r="F92" i="4" s="1"/>
  <c r="J17" i="4"/>
  <c r="J15" i="4"/>
  <c r="E15" i="4"/>
  <c r="F117" i="4" s="1"/>
  <c r="J14" i="4"/>
  <c r="J12" i="4"/>
  <c r="J115" i="4"/>
  <c r="E7" i="4"/>
  <c r="E111" i="4" s="1"/>
  <c r="J37" i="3"/>
  <c r="J36" i="3"/>
  <c r="AY96" i="1" s="1"/>
  <c r="J35" i="3"/>
  <c r="AX96" i="1" s="1"/>
  <c r="BI158" i="3"/>
  <c r="BH158" i="3"/>
  <c r="BG158" i="3"/>
  <c r="BF158" i="3"/>
  <c r="T158" i="3"/>
  <c r="T157" i="3" s="1"/>
  <c r="R158" i="3"/>
  <c r="R157" i="3" s="1"/>
  <c r="P158" i="3"/>
  <c r="P157" i="3" s="1"/>
  <c r="BI154" i="3"/>
  <c r="BH154" i="3"/>
  <c r="BG154" i="3"/>
  <c r="BF154" i="3"/>
  <c r="T154" i="3"/>
  <c r="R154" i="3"/>
  <c r="P154" i="3"/>
  <c r="BI149" i="3"/>
  <c r="BH149" i="3"/>
  <c r="BG149" i="3"/>
  <c r="BF149" i="3"/>
  <c r="T149" i="3"/>
  <c r="R149" i="3"/>
  <c r="P149" i="3"/>
  <c r="BI146" i="3"/>
  <c r="BH146" i="3"/>
  <c r="BG146" i="3"/>
  <c r="BF146" i="3"/>
  <c r="T146" i="3"/>
  <c r="R146" i="3"/>
  <c r="P146" i="3"/>
  <c r="BI143" i="3"/>
  <c r="BH143" i="3"/>
  <c r="BG143" i="3"/>
  <c r="BF143" i="3"/>
  <c r="T143" i="3"/>
  <c r="R143" i="3"/>
  <c r="P143" i="3"/>
  <c r="BI140" i="3"/>
  <c r="BH140" i="3"/>
  <c r="BG140" i="3"/>
  <c r="BF140" i="3"/>
  <c r="T140" i="3"/>
  <c r="R140" i="3"/>
  <c r="P140" i="3"/>
  <c r="BI136" i="3"/>
  <c r="BH136" i="3"/>
  <c r="BG136" i="3"/>
  <c r="BF136" i="3"/>
  <c r="T136" i="3"/>
  <c r="R136" i="3"/>
  <c r="P136" i="3"/>
  <c r="BI133" i="3"/>
  <c r="BH133" i="3"/>
  <c r="BG133" i="3"/>
  <c r="BF133" i="3"/>
  <c r="T133" i="3"/>
  <c r="R133" i="3"/>
  <c r="P133" i="3"/>
  <c r="BI130" i="3"/>
  <c r="BH130" i="3"/>
  <c r="BG130" i="3"/>
  <c r="BF130" i="3"/>
  <c r="T130" i="3"/>
  <c r="R130" i="3"/>
  <c r="P130" i="3"/>
  <c r="BI125" i="3"/>
  <c r="BH125" i="3"/>
  <c r="BG125" i="3"/>
  <c r="BF125" i="3"/>
  <c r="T125" i="3"/>
  <c r="T124" i="3" s="1"/>
  <c r="R125" i="3"/>
  <c r="R124" i="3" s="1"/>
  <c r="P125" i="3"/>
  <c r="P124" i="3" s="1"/>
  <c r="F116" i="3"/>
  <c r="E114" i="3"/>
  <c r="F89" i="3"/>
  <c r="E87" i="3"/>
  <c r="J24" i="3"/>
  <c r="E24" i="3"/>
  <c r="J119" i="3" s="1"/>
  <c r="J23" i="3"/>
  <c r="J21" i="3"/>
  <c r="E21" i="3"/>
  <c r="J118" i="3"/>
  <c r="J20" i="3"/>
  <c r="J18" i="3"/>
  <c r="E18" i="3"/>
  <c r="F92" i="3" s="1"/>
  <c r="J17" i="3"/>
  <c r="J15" i="3"/>
  <c r="E15" i="3"/>
  <c r="F91" i="3"/>
  <c r="J14" i="3"/>
  <c r="J12" i="3"/>
  <c r="J89" i="3" s="1"/>
  <c r="E7" i="3"/>
  <c r="E112" i="3" s="1"/>
  <c r="J37" i="2"/>
  <c r="J36" i="2"/>
  <c r="AY95" i="1"/>
  <c r="J35" i="2"/>
  <c r="AX95" i="1"/>
  <c r="BI170" i="2"/>
  <c r="BH170" i="2"/>
  <c r="BG170" i="2"/>
  <c r="BF170" i="2"/>
  <c r="T170" i="2"/>
  <c r="T169" i="2"/>
  <c r="R170" i="2"/>
  <c r="R169" i="2"/>
  <c r="P170" i="2"/>
  <c r="P169" i="2" s="1"/>
  <c r="BI166" i="2"/>
  <c r="BH166" i="2"/>
  <c r="BG166" i="2"/>
  <c r="BF166" i="2"/>
  <c r="T166" i="2"/>
  <c r="R166" i="2"/>
  <c r="P166" i="2"/>
  <c r="BI163" i="2"/>
  <c r="BH163" i="2"/>
  <c r="BG163" i="2"/>
  <c r="BF163" i="2"/>
  <c r="T163" i="2"/>
  <c r="R163" i="2"/>
  <c r="P163" i="2"/>
  <c r="BI158" i="2"/>
  <c r="BH158" i="2"/>
  <c r="BG158" i="2"/>
  <c r="BF158" i="2"/>
  <c r="T158" i="2"/>
  <c r="R158" i="2"/>
  <c r="P158" i="2"/>
  <c r="BI155" i="2"/>
  <c r="BH155" i="2"/>
  <c r="BG155" i="2"/>
  <c r="BF155" i="2"/>
  <c r="T155" i="2"/>
  <c r="R155" i="2"/>
  <c r="P155" i="2"/>
  <c r="BI150" i="2"/>
  <c r="BH150" i="2"/>
  <c r="BG150" i="2"/>
  <c r="BF150" i="2"/>
  <c r="T150" i="2"/>
  <c r="R150" i="2"/>
  <c r="P150" i="2"/>
  <c r="BI146" i="2"/>
  <c r="BH146" i="2"/>
  <c r="BG146" i="2"/>
  <c r="BF146" i="2"/>
  <c r="T146" i="2"/>
  <c r="R146" i="2"/>
  <c r="P146" i="2"/>
  <c r="BI141" i="2"/>
  <c r="BH141" i="2"/>
  <c r="BG141" i="2"/>
  <c r="BF141" i="2"/>
  <c r="T141" i="2"/>
  <c r="R141" i="2"/>
  <c r="P141" i="2"/>
  <c r="BI137" i="2"/>
  <c r="F37" i="2" s="1"/>
  <c r="BH137" i="2"/>
  <c r="BG137" i="2"/>
  <c r="BF137" i="2"/>
  <c r="T137" i="2"/>
  <c r="R137" i="2"/>
  <c r="P137" i="2"/>
  <c r="BI133" i="2"/>
  <c r="BH133" i="2"/>
  <c r="F36" i="2" s="1"/>
  <c r="BG133" i="2"/>
  <c r="BF133" i="2"/>
  <c r="T133" i="2"/>
  <c r="R133" i="2"/>
  <c r="P133" i="2"/>
  <c r="BI129" i="2"/>
  <c r="BH129" i="2"/>
  <c r="BG129" i="2"/>
  <c r="F35" i="2" s="1"/>
  <c r="BF129" i="2"/>
  <c r="T129" i="2"/>
  <c r="R129" i="2"/>
  <c r="P129" i="2"/>
  <c r="BI125" i="2"/>
  <c r="BH125" i="2"/>
  <c r="BG125" i="2"/>
  <c r="BF125" i="2"/>
  <c r="J34" i="2" s="1"/>
  <c r="T125" i="2"/>
  <c r="R125" i="2"/>
  <c r="P125" i="2"/>
  <c r="F116" i="2"/>
  <c r="E114" i="2"/>
  <c r="F89" i="2"/>
  <c r="E87" i="2"/>
  <c r="J24" i="2"/>
  <c r="E24" i="2"/>
  <c r="J119" i="2"/>
  <c r="J23" i="2"/>
  <c r="J21" i="2"/>
  <c r="E21" i="2"/>
  <c r="J118" i="2" s="1"/>
  <c r="J20" i="2"/>
  <c r="J18" i="2"/>
  <c r="E18" i="2"/>
  <c r="F119" i="2"/>
  <c r="J17" i="2"/>
  <c r="J15" i="2"/>
  <c r="E15" i="2"/>
  <c r="F118" i="2" s="1"/>
  <c r="J14" i="2"/>
  <c r="J12" i="2"/>
  <c r="J116" i="2" s="1"/>
  <c r="E7" i="2"/>
  <c r="E112" i="2" s="1"/>
  <c r="L90" i="1"/>
  <c r="AM90" i="1"/>
  <c r="AM89" i="1"/>
  <c r="L89" i="1"/>
  <c r="AM87" i="1"/>
  <c r="L87" i="1"/>
  <c r="L85" i="1"/>
  <c r="L84" i="1"/>
  <c r="BK166" i="2"/>
  <c r="J158" i="2"/>
  <c r="BK150" i="2"/>
  <c r="BK133" i="2"/>
  <c r="AS94" i="1"/>
  <c r="J130" i="3"/>
  <c r="J133" i="3"/>
  <c r="J145" i="4"/>
  <c r="J139" i="4"/>
  <c r="J146" i="5"/>
  <c r="J133" i="5"/>
  <c r="J136" i="5"/>
  <c r="BK143" i="6"/>
  <c r="BK146" i="6"/>
  <c r="J154" i="7"/>
  <c r="BK145" i="7"/>
  <c r="BK136" i="7"/>
  <c r="J132" i="7"/>
  <c r="J129" i="2"/>
  <c r="BK154" i="3"/>
  <c r="BK140" i="3"/>
  <c r="BK149" i="3"/>
  <c r="BK130" i="3"/>
  <c r="J141" i="4"/>
  <c r="J125" i="5"/>
  <c r="J154" i="6"/>
  <c r="BK154" i="6"/>
  <c r="J130" i="6"/>
  <c r="BK125" i="7"/>
  <c r="J150" i="7"/>
  <c r="J136" i="7"/>
  <c r="BK158" i="3"/>
  <c r="BK125" i="3"/>
  <c r="BK136" i="3"/>
  <c r="BK147" i="4"/>
  <c r="BK145" i="4"/>
  <c r="BK139" i="4"/>
  <c r="BK143" i="5"/>
  <c r="BK140" i="5"/>
  <c r="J130" i="5"/>
  <c r="J143" i="5"/>
  <c r="J149" i="6"/>
  <c r="J143" i="6"/>
  <c r="BK130" i="6"/>
  <c r="BK142" i="7"/>
  <c r="BK154" i="7"/>
  <c r="J170" i="2"/>
  <c r="J163" i="2"/>
  <c r="BK146" i="2"/>
  <c r="J137" i="2"/>
  <c r="J143" i="3"/>
  <c r="J146" i="3"/>
  <c r="BK146" i="3"/>
  <c r="J140" i="3"/>
  <c r="BK136" i="4"/>
  <c r="BK124" i="4"/>
  <c r="J131" i="4"/>
  <c r="BK149" i="5"/>
  <c r="J158" i="6"/>
  <c r="BK158" i="6"/>
  <c r="BK136" i="6"/>
  <c r="BK125" i="6"/>
  <c r="BK132" i="7"/>
  <c r="J142" i="7"/>
  <c r="J166" i="2"/>
  <c r="BK158" i="2"/>
  <c r="J155" i="2"/>
  <c r="J141" i="2"/>
  <c r="J133" i="2"/>
  <c r="J147" i="4"/>
  <c r="BK131" i="4"/>
  <c r="BK130" i="5"/>
  <c r="J158" i="5"/>
  <c r="J140" i="5"/>
  <c r="J133" i="6"/>
  <c r="BK140" i="6"/>
  <c r="BK150" i="7"/>
  <c r="J139" i="7"/>
  <c r="J150" i="2"/>
  <c r="BK141" i="2"/>
  <c r="BK137" i="2"/>
  <c r="BK129" i="2"/>
  <c r="J125" i="2"/>
  <c r="J136" i="3"/>
  <c r="BK133" i="3"/>
  <c r="J149" i="3"/>
  <c r="BK150" i="4"/>
  <c r="BK141" i="4"/>
  <c r="J150" i="4"/>
  <c r="J127" i="4"/>
  <c r="J136" i="4"/>
  <c r="BK158" i="5"/>
  <c r="J154" i="5"/>
  <c r="BK136" i="5"/>
  <c r="J149" i="5"/>
  <c r="BK125" i="5"/>
  <c r="BK146" i="5"/>
  <c r="BK133" i="5"/>
  <c r="J146" i="6"/>
  <c r="J125" i="6"/>
  <c r="BK149" i="6"/>
  <c r="J136" i="6"/>
  <c r="BK133" i="6"/>
  <c r="J140" i="6"/>
  <c r="BK129" i="7"/>
  <c r="BK139" i="7"/>
  <c r="J125" i="7"/>
  <c r="J145" i="7"/>
  <c r="J129" i="7"/>
  <c r="BK170" i="2"/>
  <c r="BK163" i="2"/>
  <c r="BK155" i="2"/>
  <c r="J146" i="2"/>
  <c r="BK125" i="2"/>
  <c r="J154" i="3"/>
  <c r="BK143" i="3"/>
  <c r="J158" i="3"/>
  <c r="J125" i="3"/>
  <c r="BK127" i="4"/>
  <c r="J124" i="4"/>
  <c r="BK154" i="5"/>
  <c r="F34" i="2" l="1"/>
  <c r="T132" i="2"/>
  <c r="T145" i="2"/>
  <c r="P129" i="3"/>
  <c r="P123" i="3" s="1"/>
  <c r="P122" i="3" s="1"/>
  <c r="AU96" i="1" s="1"/>
  <c r="R139" i="3"/>
  <c r="P123" i="4"/>
  <c r="P135" i="4"/>
  <c r="BK129" i="5"/>
  <c r="J129" i="5" s="1"/>
  <c r="J99" i="5" s="1"/>
  <c r="P145" i="5"/>
  <c r="BK124" i="2"/>
  <c r="J124" i="2"/>
  <c r="J98" i="2" s="1"/>
  <c r="P124" i="2"/>
  <c r="T124" i="2"/>
  <c r="BK145" i="2"/>
  <c r="J145" i="2" s="1"/>
  <c r="J100" i="2" s="1"/>
  <c r="P145" i="2"/>
  <c r="P154" i="2"/>
  <c r="BK129" i="3"/>
  <c r="J129" i="3"/>
  <c r="J99" i="3"/>
  <c r="BK139" i="3"/>
  <c r="J139" i="3" s="1"/>
  <c r="J100" i="3" s="1"/>
  <c r="P139" i="3"/>
  <c r="R145" i="3"/>
  <c r="BK123" i="4"/>
  <c r="J123" i="4"/>
  <c r="J98" i="4"/>
  <c r="R123" i="4"/>
  <c r="R135" i="4"/>
  <c r="T129" i="5"/>
  <c r="T123" i="5" s="1"/>
  <c r="T122" i="5" s="1"/>
  <c r="P139" i="5"/>
  <c r="T145" i="5"/>
  <c r="BK129" i="6"/>
  <c r="J129" i="6" s="1"/>
  <c r="J99" i="6" s="1"/>
  <c r="BK139" i="6"/>
  <c r="J139" i="6" s="1"/>
  <c r="J100" i="6" s="1"/>
  <c r="P139" i="6"/>
  <c r="T139" i="6"/>
  <c r="T123" i="6" s="1"/>
  <c r="T122" i="6" s="1"/>
  <c r="T145" i="6"/>
  <c r="P132" i="2"/>
  <c r="R145" i="2"/>
  <c r="BK145" i="5"/>
  <c r="J145" i="5" s="1"/>
  <c r="J101" i="5" s="1"/>
  <c r="T129" i="6"/>
  <c r="P145" i="6"/>
  <c r="T128" i="7"/>
  <c r="T123" i="7"/>
  <c r="T122" i="7" s="1"/>
  <c r="R141" i="7"/>
  <c r="R123" i="7" s="1"/>
  <c r="R122" i="7" s="1"/>
  <c r="T129" i="3"/>
  <c r="T145" i="3"/>
  <c r="T135" i="4"/>
  <c r="R139" i="5"/>
  <c r="R123" i="5" s="1"/>
  <c r="R122" i="5" s="1"/>
  <c r="R129" i="6"/>
  <c r="R123" i="6"/>
  <c r="R122" i="6" s="1"/>
  <c r="BK145" i="6"/>
  <c r="J145" i="6"/>
  <c r="J101" i="6" s="1"/>
  <c r="R128" i="7"/>
  <c r="BK141" i="7"/>
  <c r="J141" i="7" s="1"/>
  <c r="J101" i="7" s="1"/>
  <c r="BK132" i="2"/>
  <c r="J132" i="2" s="1"/>
  <c r="J99" i="2" s="1"/>
  <c r="T154" i="2"/>
  <c r="R129" i="3"/>
  <c r="R123" i="3"/>
  <c r="R122" i="3" s="1"/>
  <c r="P145" i="3"/>
  <c r="T123" i="4"/>
  <c r="T122" i="4" s="1"/>
  <c r="T121" i="4" s="1"/>
  <c r="P129" i="5"/>
  <c r="P123" i="5"/>
  <c r="P122" i="5"/>
  <c r="AU98" i="1" s="1"/>
  <c r="T139" i="5"/>
  <c r="R145" i="6"/>
  <c r="R124" i="2"/>
  <c r="BK154" i="2"/>
  <c r="J154" i="2"/>
  <c r="J101" i="2"/>
  <c r="T139" i="3"/>
  <c r="T123" i="3" s="1"/>
  <c r="T122" i="3" s="1"/>
  <c r="R129" i="5"/>
  <c r="R145" i="5"/>
  <c r="P129" i="6"/>
  <c r="P123" i="6"/>
  <c r="P122" i="6"/>
  <c r="AU99" i="1"/>
  <c r="R139" i="6"/>
  <c r="P128" i="7"/>
  <c r="P135" i="7"/>
  <c r="P123" i="7" s="1"/>
  <c r="P122" i="7" s="1"/>
  <c r="AU100" i="1" s="1"/>
  <c r="P141" i="7"/>
  <c r="R132" i="2"/>
  <c r="R154" i="2"/>
  <c r="BK145" i="3"/>
  <c r="J145" i="3"/>
  <c r="J101" i="3" s="1"/>
  <c r="BK135" i="4"/>
  <c r="J135" i="4"/>
  <c r="J100" i="4"/>
  <c r="BK139" i="5"/>
  <c r="J139" i="5" s="1"/>
  <c r="J100" i="5" s="1"/>
  <c r="BK128" i="7"/>
  <c r="J128" i="7" s="1"/>
  <c r="J99" i="7" s="1"/>
  <c r="BK135" i="7"/>
  <c r="J135" i="7"/>
  <c r="J100" i="7"/>
  <c r="R135" i="7"/>
  <c r="T135" i="7"/>
  <c r="T141" i="7"/>
  <c r="BK157" i="6"/>
  <c r="J157" i="6" s="1"/>
  <c r="J102" i="6" s="1"/>
  <c r="BK169" i="2"/>
  <c r="J169" i="2"/>
  <c r="J102" i="2" s="1"/>
  <c r="BK157" i="3"/>
  <c r="J157" i="3"/>
  <c r="J102" i="3" s="1"/>
  <c r="BK149" i="4"/>
  <c r="J149" i="4"/>
  <c r="J101" i="4"/>
  <c r="BK124" i="6"/>
  <c r="J124" i="6" s="1"/>
  <c r="J98" i="6" s="1"/>
  <c r="BK124" i="5"/>
  <c r="J124" i="5" s="1"/>
  <c r="J98" i="5" s="1"/>
  <c r="BK124" i="3"/>
  <c r="J124" i="3"/>
  <c r="J98" i="3"/>
  <c r="BK130" i="4"/>
  <c r="J130" i="4"/>
  <c r="J99" i="4"/>
  <c r="BK153" i="7"/>
  <c r="J153" i="7" s="1"/>
  <c r="J102" i="7" s="1"/>
  <c r="BK124" i="7"/>
  <c r="J124" i="7"/>
  <c r="J98" i="7" s="1"/>
  <c r="BK157" i="5"/>
  <c r="J157" i="5"/>
  <c r="J102" i="5" s="1"/>
  <c r="BE132" i="7"/>
  <c r="J89" i="7"/>
  <c r="J92" i="7"/>
  <c r="J118" i="7"/>
  <c r="BE142" i="7"/>
  <c r="BE150" i="7"/>
  <c r="BE145" i="7"/>
  <c r="F119" i="7"/>
  <c r="BE125" i="7"/>
  <c r="BE129" i="7"/>
  <c r="F118" i="7"/>
  <c r="BE136" i="7"/>
  <c r="BE154" i="7"/>
  <c r="E85" i="7"/>
  <c r="BE139" i="7"/>
  <c r="J92" i="6"/>
  <c r="E85" i="6"/>
  <c r="J89" i="6"/>
  <c r="F92" i="6"/>
  <c r="BE125" i="6"/>
  <c r="BE133" i="6"/>
  <c r="J91" i="6"/>
  <c r="F118" i="6"/>
  <c r="BE130" i="6"/>
  <c r="BE140" i="6"/>
  <c r="BE154" i="6"/>
  <c r="BE149" i="6"/>
  <c r="BE143" i="6"/>
  <c r="BE158" i="6"/>
  <c r="BE136" i="6"/>
  <c r="BE146" i="6"/>
  <c r="F92" i="5"/>
  <c r="E112" i="5"/>
  <c r="J118" i="5"/>
  <c r="BE146" i="5"/>
  <c r="BE154" i="5"/>
  <c r="J89" i="5"/>
  <c r="J92" i="5"/>
  <c r="BE140" i="5"/>
  <c r="BE130" i="5"/>
  <c r="BE149" i="5"/>
  <c r="F91" i="5"/>
  <c r="BE133" i="5"/>
  <c r="BE143" i="5"/>
  <c r="BE158" i="5"/>
  <c r="BE125" i="5"/>
  <c r="BE136" i="5"/>
  <c r="E85" i="4"/>
  <c r="J89" i="4"/>
  <c r="J92" i="4"/>
  <c r="F118" i="4"/>
  <c r="BE127" i="4"/>
  <c r="J117" i="4"/>
  <c r="BE141" i="4"/>
  <c r="BE147" i="4"/>
  <c r="F91" i="4"/>
  <c r="BE131" i="4"/>
  <c r="BE136" i="4"/>
  <c r="BE139" i="4"/>
  <c r="BE124" i="4"/>
  <c r="BE145" i="4"/>
  <c r="BE150" i="4"/>
  <c r="F118" i="3"/>
  <c r="BE125" i="3"/>
  <c r="E85" i="3"/>
  <c r="J92" i="3"/>
  <c r="BE136" i="3"/>
  <c r="J91" i="3"/>
  <c r="F119" i="3"/>
  <c r="BE130" i="3"/>
  <c r="BE140" i="3"/>
  <c r="BE154" i="3"/>
  <c r="J116" i="3"/>
  <c r="BE133" i="3"/>
  <c r="BE143" i="3"/>
  <c r="BE146" i="3"/>
  <c r="BE149" i="3"/>
  <c r="BE158" i="3"/>
  <c r="BC95" i="1"/>
  <c r="BA95" i="1"/>
  <c r="E85" i="2"/>
  <c r="J89" i="2"/>
  <c r="F91" i="2"/>
  <c r="J91" i="2"/>
  <c r="F92" i="2"/>
  <c r="J92" i="2"/>
  <c r="BE125" i="2"/>
  <c r="BE129" i="2"/>
  <c r="BE133" i="2"/>
  <c r="BE137" i="2"/>
  <c r="BE141" i="2"/>
  <c r="BE146" i="2"/>
  <c r="BE150" i="2"/>
  <c r="BE155" i="2"/>
  <c r="BE158" i="2"/>
  <c r="BE163" i="2"/>
  <c r="BE166" i="2"/>
  <c r="BE170" i="2"/>
  <c r="BB95" i="1"/>
  <c r="AW95" i="1"/>
  <c r="BD95" i="1"/>
  <c r="J34" i="7"/>
  <c r="AW100" i="1"/>
  <c r="J34" i="3"/>
  <c r="AW96" i="1" s="1"/>
  <c r="F34" i="4"/>
  <c r="BA97" i="1"/>
  <c r="F35" i="4"/>
  <c r="BB97" i="1" s="1"/>
  <c r="J34" i="6"/>
  <c r="AW99" i="1"/>
  <c r="F36" i="7"/>
  <c r="BC100" i="1"/>
  <c r="J34" i="4"/>
  <c r="AW97" i="1"/>
  <c r="F36" i="5"/>
  <c r="BC98" i="1" s="1"/>
  <c r="F37" i="6"/>
  <c r="BD99" i="1"/>
  <c r="F37" i="3"/>
  <c r="BD96" i="1" s="1"/>
  <c r="J34" i="5"/>
  <c r="AW98" i="1"/>
  <c r="F35" i="7"/>
  <c r="BB100" i="1" s="1"/>
  <c r="F34" i="3"/>
  <c r="BA96" i="1"/>
  <c r="F37" i="5"/>
  <c r="BD98" i="1"/>
  <c r="F35" i="6"/>
  <c r="BB99" i="1"/>
  <c r="F35" i="3"/>
  <c r="BB96" i="1" s="1"/>
  <c r="F37" i="4"/>
  <c r="BD97" i="1"/>
  <c r="F34" i="6"/>
  <c r="BA99" i="1" s="1"/>
  <c r="F37" i="7"/>
  <c r="BD100" i="1"/>
  <c r="F36" i="3"/>
  <c r="BC96" i="1" s="1"/>
  <c r="F34" i="5"/>
  <c r="BA98" i="1"/>
  <c r="F34" i="7"/>
  <c r="BA100" i="1"/>
  <c r="F36" i="4"/>
  <c r="BC97" i="1"/>
  <c r="F35" i="5"/>
  <c r="BB98" i="1" s="1"/>
  <c r="F36" i="6"/>
  <c r="BC99" i="1"/>
  <c r="R123" i="2" l="1"/>
  <c r="R122" i="2" s="1"/>
  <c r="R122" i="4"/>
  <c r="R121" i="4"/>
  <c r="T123" i="2"/>
  <c r="T122" i="2"/>
  <c r="P122" i="4"/>
  <c r="P121" i="4"/>
  <c r="AU97" i="1" s="1"/>
  <c r="P123" i="2"/>
  <c r="P122" i="2"/>
  <c r="AU95" i="1"/>
  <c r="BK123" i="2"/>
  <c r="J123" i="2"/>
  <c r="J97" i="2"/>
  <c r="BK123" i="7"/>
  <c r="J123" i="7" s="1"/>
  <c r="J97" i="7" s="1"/>
  <c r="BK123" i="5"/>
  <c r="BK122" i="5"/>
  <c r="J122" i="5"/>
  <c r="J96" i="5"/>
  <c r="BK123" i="6"/>
  <c r="J123" i="6"/>
  <c r="J97" i="6" s="1"/>
  <c r="BK123" i="3"/>
  <c r="J123" i="3"/>
  <c r="J97" i="3"/>
  <c r="BK122" i="4"/>
  <c r="J122" i="4"/>
  <c r="J97" i="4"/>
  <c r="J33" i="4"/>
  <c r="AV97" i="1" s="1"/>
  <c r="AT97" i="1" s="1"/>
  <c r="F33" i="6"/>
  <c r="AZ99" i="1"/>
  <c r="BD94" i="1"/>
  <c r="W33" i="1"/>
  <c r="F33" i="2"/>
  <c r="AZ95" i="1"/>
  <c r="BA94" i="1"/>
  <c r="W30" i="1" s="1"/>
  <c r="J33" i="7"/>
  <c r="AV100" i="1"/>
  <c r="AT100" i="1"/>
  <c r="J33" i="3"/>
  <c r="AV96" i="1"/>
  <c r="AT96" i="1"/>
  <c r="J33" i="6"/>
  <c r="AV99" i="1" s="1"/>
  <c r="AT99" i="1" s="1"/>
  <c r="F33" i="3"/>
  <c r="AZ96" i="1"/>
  <c r="J33" i="5"/>
  <c r="AV98" i="1"/>
  <c r="AT98" i="1"/>
  <c r="J33" i="2"/>
  <c r="AV95" i="1" s="1"/>
  <c r="AT95" i="1" s="1"/>
  <c r="BC94" i="1"/>
  <c r="W32" i="1"/>
  <c r="BB94" i="1"/>
  <c r="W31" i="1"/>
  <c r="F33" i="4"/>
  <c r="AZ97" i="1" s="1"/>
  <c r="F33" i="7"/>
  <c r="AZ100" i="1"/>
  <c r="F33" i="5"/>
  <c r="AZ98" i="1" s="1"/>
  <c r="BK122" i="3" l="1"/>
  <c r="J122" i="3"/>
  <c r="J96" i="3"/>
  <c r="BK122" i="2"/>
  <c r="J122" i="2"/>
  <c r="J96" i="2"/>
  <c r="BK121" i="4"/>
  <c r="J121" i="4"/>
  <c r="J96" i="4" s="1"/>
  <c r="J123" i="5"/>
  <c r="J97" i="5"/>
  <c r="BK122" i="7"/>
  <c r="J122" i="7"/>
  <c r="J96" i="7"/>
  <c r="BK122" i="6"/>
  <c r="J122" i="6"/>
  <c r="J30" i="6" s="1"/>
  <c r="AG99" i="1" s="1"/>
  <c r="AU94" i="1"/>
  <c r="J30" i="5"/>
  <c r="AG98" i="1" s="1"/>
  <c r="AX94" i="1"/>
  <c r="AZ94" i="1"/>
  <c r="W29" i="1" s="1"/>
  <c r="AW94" i="1"/>
  <c r="AK30" i="1"/>
  <c r="AY94" i="1"/>
  <c r="J39" i="6" l="1"/>
  <c r="J39" i="5"/>
  <c r="J96" i="6"/>
  <c r="AN99" i="1"/>
  <c r="AN98" i="1"/>
  <c r="J30" i="2"/>
  <c r="AG95" i="1"/>
  <c r="AN95" i="1" s="1"/>
  <c r="J30" i="3"/>
  <c r="AG96" i="1"/>
  <c r="AV94" i="1"/>
  <c r="AK29" i="1"/>
  <c r="J30" i="4"/>
  <c r="AG97" i="1"/>
  <c r="J30" i="7"/>
  <c r="AG100" i="1"/>
  <c r="J39" i="7" l="1"/>
  <c r="J39" i="4"/>
  <c r="J39" i="2"/>
  <c r="J39" i="3"/>
  <c r="AN97" i="1"/>
  <c r="AN100" i="1"/>
  <c r="AN96" i="1"/>
  <c r="AG94" i="1"/>
  <c r="AK26" i="1" s="1"/>
  <c r="AT94" i="1"/>
  <c r="AN94" i="1" l="1"/>
  <c r="AK35" i="1"/>
</calcChain>
</file>

<file path=xl/sharedStrings.xml><?xml version="1.0" encoding="utf-8"?>
<sst xmlns="http://schemas.openxmlformats.org/spreadsheetml/2006/main" count="2443" uniqueCount="297">
  <si>
    <t>Export Komplet</t>
  </si>
  <si>
    <t/>
  </si>
  <si>
    <t>2.0</t>
  </si>
  <si>
    <t>ZAMOK</t>
  </si>
  <si>
    <t>False</t>
  </si>
  <si>
    <t>{275e9972-98cc-494a-bdda-dc3fd3dd01eb}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</si>
  <si>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</si>
  <si>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</si>
  <si>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</si>
  <si>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</si>
  <si>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</si>
  <si>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</si>
  <si>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</si>
  <si>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</si>
  <si>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3157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</si>
  <si>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</si>
  <si>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</si>
  <si>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místních komunikací V obci Hrádek 2024</t>
  </si>
  <si>
    <t>KSO:</t>
  </si>
  <si>
    <t>CC-CZ:</t>
  </si>
  <si>
    <t>Místo:</t>
  </si>
  <si>
    <t>Hrádek</t>
  </si>
  <si>
    <t>Datum:</t>
  </si>
  <si>
    <t>19. 8. 2024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</si>
  <si>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</si>
  <si>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</si>
  <si>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</si>
  <si>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</si>
  <si>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</si>
  <si>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</si>
  <si>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</si>
  <si>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Zpracovatel:</t>
  </si>
  <si>
    <t>True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</si>
  <si>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</si>
  <si>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</si>
  <si>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</si>
  <si>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</si>
  <si>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</si>
  <si>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</si>
  <si>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</si>
  <si>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</si>
  <si>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</si>
  <si>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</si>
  <si>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</si>
  <si>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</si>
  <si>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</si>
  <si>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</si>
  <si>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</si>
  <si>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</si>
  <si>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</si>
  <si>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</si>
  <si>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</si>
  <si>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</si>
  <si>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</si>
  <si>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</si>
  <si>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</si>
  <si>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</si>
  <si>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</si>
  <si>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</si>
  <si>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</si>
  <si>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</si>
  <si>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</si>
  <si>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</si>
  <si>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</si>
  <si>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</si>
  <si>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</si>
  <si>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</si>
  <si>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</si>
  <si>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</si>
  <si>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</si>
  <si>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</si>
  <si>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</si>
  <si>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</si>
  <si>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</si>
  <si>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</si>
  <si>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</si>
  <si>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</si>
  <si>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</si>
  <si>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</si>
  <si>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</si>
  <si>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MK ZÁPLOTÍ</t>
  </si>
  <si>
    <t>STA</t>
  </si>
  <si>
    <t>1</t>
  </si>
  <si>
    <t>{7ef106a9-f5ad-4bf4-911e-4c19741e12d6}</t>
  </si>
  <si>
    <t>2</t>
  </si>
  <si>
    <t>02</t>
  </si>
  <si>
    <t>MK KEMPČICE WATSON</t>
  </si>
  <si>
    <t>{c6888073-640a-45be-9a4d-e54632b6d7fe}</t>
  </si>
  <si>
    <t>03</t>
  </si>
  <si>
    <t>MK KEMPČICE č.p. 580</t>
  </si>
  <si>
    <t>{cfb98857-b04d-4d5d-b324-d325c8ef6b77}</t>
  </si>
  <si>
    <t>04</t>
  </si>
  <si>
    <t>MK KEMPČICE TOČNA</t>
  </si>
  <si>
    <t>{03669856-9b42-4fa6-8eef-d3a94efa939d}</t>
  </si>
  <si>
    <t>05</t>
  </si>
  <si>
    <t>MK CHALUPŇOKI</t>
  </si>
  <si>
    <t>{42bd6f21-6939-4cdd-958a-0ced4a17be2d}</t>
  </si>
  <si>
    <t>06</t>
  </si>
  <si>
    <t>MK VEDLE OBECNÉHO ÚŘADU</t>
  </si>
  <si>
    <t>{3c73432e-57ac-4626-b084-a16266a70866}</t>
  </si>
  <si>
    <t>KRYCÍ LIST SOUPISU PRACÍ</t>
  </si>
  <si>
    <t>Objekt:</t>
  </si>
  <si>
    <t>01 - MK ZÁPLOTÍ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</si>
  <si>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</si>
  <si>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</si>
  <si>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</si>
  <si>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</si>
  <si>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</si>
  <si>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</si>
  <si>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</si>
  <si>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</si>
  <si>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</si>
  <si>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997 - Přesun sutě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</si>
  <si>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</si>
  <si>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</si>
  <si>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</si>
  <si>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</si>
  <si>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</si>
  <si>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</si>
  <si>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</si>
  <si>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</si>
  <si>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</si>
  <si>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</si>
  <si>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</si>
  <si>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</si>
  <si>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</si>
  <si>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</si>
  <si>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</si>
  <si>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</si>
  <si>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</si>
  <si>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</si>
  <si>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</si>
  <si>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113107422</t>
  </si>
  <si>
    <t>Odstranění podkladu z kameniva drceného tl přes 100 do 200 mm při překopech strojně pl do 15 m2</t>
  </si>
  <si>
    <t>m2</t>
  </si>
  <si>
    <t>4</t>
  </si>
  <si>
    <t>2014727044</t>
  </si>
  <si>
    <t>PP</t>
  </si>
  <si>
    <t>Odstranění podkladů nebo krytů při překopech inženýrských sítí s přemístěním hmot na skládku ve vzdálenosti do 3 m nebo s naložením na dopravní prostředek strojně plochy jednotlivě do 15 m2 z kameniva hrubého drceného, o tl. vrstvy přes 100 do 200 mm</t>
  </si>
  <si>
    <t>Online PSC</t>
  </si>
  <si>
    <t>https://podminky.urs.cz/item/CS_URS_2024_02/113107422</t>
  </si>
  <si>
    <t>P</t>
  </si>
  <si>
    <t>Poznámka k položce:_x000D_
Rýha po kanalizaci</t>
  </si>
  <si>
    <t>113154516</t>
  </si>
  <si>
    <t>Frézování živičného krytu tl 80 mm pruh š do 0,5 m pl do 500 m2</t>
  </si>
  <si>
    <t>1788669844</t>
  </si>
  <si>
    <t>Frézování živičného podkladu nebo krytu s naložením hmot na dopravní prostředek plochy do 500 m2 pruhu šířky do 0,5 m, tloušťky vrstvy 80 mm</t>
  </si>
  <si>
    <t>https://podminky.urs.cz/item/CS_URS_2024_02/113154516</t>
  </si>
  <si>
    <t>5</t>
  </si>
  <si>
    <t>Komunikace pozemní</t>
  </si>
  <si>
    <t>3</t>
  </si>
  <si>
    <t>565145111</t>
  </si>
  <si>
    <t>Asfaltový beton vrstva podkladní ACP 16 (obalované kamenivo OKS) tl 60 mm š do 3 m</t>
  </si>
  <si>
    <t>1975257488</t>
  </si>
  <si>
    <t>Asfaltový beton vrstva podkladní ACP 16 (obalované kamenivo střednězrnné - OKS) s rozprostřením a zhutněním v pruhu šířky přes 1,5 do 3 m, po zhutnění tl. 60 mm</t>
  </si>
  <si>
    <t>https://podminky.urs.cz/item/CS_URS_2024_02/565145111</t>
  </si>
  <si>
    <t>577134121</t>
  </si>
  <si>
    <t>Asfaltový beton vrstva obrusná ACO 11+ (ABS) tř. I tl 40 mm š přes 3 m z nemodifikovaného asfaltu</t>
  </si>
  <si>
    <t>-649146826</t>
  </si>
  <si>
    <t>Asfaltový beton vrstva obrusná ACO 11 (ABS) s rozprostřením a se zhutněním z nemodifikovaného asfaltu v pruhu šířky přes 3 m tř. I (ACO 11+), po zhutnění tl. 40 mm</t>
  </si>
  <si>
    <t>https://podminky.urs.cz/item/CS_URS_2024_02/577134121</t>
  </si>
  <si>
    <t>Poznámka k položce:_x000D_
Příčný sklaon do středu vozovky</t>
  </si>
  <si>
    <t>577135122</t>
  </si>
  <si>
    <t>Asfaltový beton vrstva ložní ACL 16 (ABH) tl 40 mm š přes 3 m z nemodifikovaného asfaltu</t>
  </si>
  <si>
    <t>-1563887435</t>
  </si>
  <si>
    <t>Asfaltový beton vrstva ložní ACL 16 (ABH) s rozprostřením a zhutněním z nemodifikovaného asfaltu v pruhu šířky přes 3 m, po zhutnění tl. 40 mm</t>
  </si>
  <si>
    <t>https://podminky.urs.cz/item/CS_URS_2024_02/577135122</t>
  </si>
  <si>
    <t>9</t>
  </si>
  <si>
    <t>Ostatní konstrukce a práce, bourání</t>
  </si>
  <si>
    <t>11</t>
  </si>
  <si>
    <t>919112222</t>
  </si>
  <si>
    <t>Řezání spár pro vytvoření komůrky š 15 mm hl 25 mm pro těsnící zálivku v živičném krytu</t>
  </si>
  <si>
    <t>m</t>
  </si>
  <si>
    <t>1119137301</t>
  </si>
  <si>
    <t>Řezání dilatačních spár v živičném krytu vytvoření komůrky pro těsnící zálivku šířky 15 mm, hloubky 25 mm</t>
  </si>
  <si>
    <t>https://podminky.urs.cz/item/CS_URS_2024_02/919112222</t>
  </si>
  <si>
    <t>Poznámka k položce:_x000D_
Podélná spára + napojení</t>
  </si>
  <si>
    <t>919121121</t>
  </si>
  <si>
    <t>Těsnění spár zálivkou za studena pro komůrky š 15 mm hl 25 mm s těsnicím profilem</t>
  </si>
  <si>
    <t>-1119555370</t>
  </si>
  <si>
    <t>Utěsnění dilatačních spár zálivkou za studena v cementobetonovém nebo živičném krytu včetně adhezního nátěru s těsnicím profilem pod zálivkou, pro komůrky šířky 15 mm, hloubky 25 mm</t>
  </si>
  <si>
    <t>https://podminky.urs.cz/item/CS_URS_2024_02/919121121</t>
  </si>
  <si>
    <t>997</t>
  </si>
  <si>
    <t>Přesun sutě</t>
  </si>
  <si>
    <t>6</t>
  </si>
  <si>
    <t>997221551</t>
  </si>
  <si>
    <t>Vodorovná doprava suti ze sypkých materiálů do 1 km</t>
  </si>
  <si>
    <t>t</t>
  </si>
  <si>
    <t>-430024680</t>
  </si>
  <si>
    <t>Vodorovná doprava suti bez naložení, ale se složením a s hrubým urovnáním ze sypkých materiálů, na vzdálenost do 1 km</t>
  </si>
  <si>
    <t>https://podminky.urs.cz/item/CS_URS_2024_02/997221551</t>
  </si>
  <si>
    <t>7</t>
  </si>
  <si>
    <t>997221559</t>
  </si>
  <si>
    <t>Příplatek ZKD 1 km u vodorovné dopravy suti ze sypkých materiálů</t>
  </si>
  <si>
    <t>-949913218</t>
  </si>
  <si>
    <t>Vodorovná doprava suti bez naložení, ale se složením a s hrubým urovnáním Příplatek k ceně za každý další započatý 1 km přes 1 km</t>
  </si>
  <si>
    <t>https://podminky.urs.cz/item/CS_URS_2024_02/997221559</t>
  </si>
  <si>
    <t>Poznámka k položce:_x000D_
Celková vzdálenost 37 km</t>
  </si>
  <si>
    <t>VV</t>
  </si>
  <si>
    <t>154,708*36 'Přepočtené koeficientem množství</t>
  </si>
  <si>
    <t>8</t>
  </si>
  <si>
    <t>997221875</t>
  </si>
  <si>
    <t>Poplatek za uložení na recyklační skládce (skládkovné) stavebního odpadu asfaltového bez obsahu dehtu zatříděného do Katalogu odpadů pod kódem 17 03 02</t>
  </si>
  <si>
    <t>-2009445734</t>
  </si>
  <si>
    <t>Poplatek za uložení stavebního odpadu na recyklační skládce (skládkovné) asfaltového bez obsahu dehtu zatříděného do Katalogu odpadů pod kódem 17 03 02</t>
  </si>
  <si>
    <t>https://podminky.urs.cz/item/CS_URS_2024_02/997221875</t>
  </si>
  <si>
    <t>997221873</t>
  </si>
  <si>
    <t>Poplatek za uložení na recyklační skládce (skládkovné) stavebního odpadu zeminy a kamení zatříděného do Katalogu odpadů pod kódem 17 05 04</t>
  </si>
  <si>
    <t>1578031006</t>
  </si>
  <si>
    <t>Poplatek za uložení stavebního odpadu na recyklační skládce (skládkovné) zeminy a kamení zatříděného do Katalogu odpadů pod kódem 17 05 04</t>
  </si>
  <si>
    <t>https://podminky.urs.cz/item/CS_URS_2024_02/997221873</t>
  </si>
  <si>
    <t>VRN</t>
  </si>
  <si>
    <t>Vedlejší rozpočtové náklady</t>
  </si>
  <si>
    <t>10</t>
  </si>
  <si>
    <t>072203000</t>
  </si>
  <si>
    <t>Silniční provoz - zajištění DIO (dopravní značení)</t>
  </si>
  <si>
    <t>kpl</t>
  </si>
  <si>
    <t>1024</t>
  </si>
  <si>
    <t>842092148</t>
  </si>
  <si>
    <t>https://podminky.urs.cz/item/CS_URS_2024_02/072203000</t>
  </si>
  <si>
    <t>02 - MK KEMPČICE WATSON</t>
  </si>
  <si>
    <t>564920512</t>
  </si>
  <si>
    <t>Podklad z R-materiálu plochy do 100 m2 tl 70 mm</t>
  </si>
  <si>
    <t>1238763128</t>
  </si>
  <si>
    <t>Podklad nebo podsyp z R-materiálu s rozprostřením a zhutněním plochy jednotlivě do 100 m2, po zhutnění tl. 70 mm</t>
  </si>
  <si>
    <t>https://podminky.urs.cz/item/CS_URS_2024_02/564920512</t>
  </si>
  <si>
    <t>910494302</t>
  </si>
  <si>
    <t>13</t>
  </si>
  <si>
    <t>1601041801</t>
  </si>
  <si>
    <t>80,85*36 'Přepočtené koeficientem množství</t>
  </si>
  <si>
    <t>03 - MK KEMPČICE č.p. 580</t>
  </si>
  <si>
    <t xml:space="preserve">    8 - Trubní vedení</t>
  </si>
  <si>
    <t>577154121</t>
  </si>
  <si>
    <t>Asfaltový beton vrstva obrusná ACO 11+ (ABS) tř. I tl 60 mm š přes 3 m z nemodifikovaného asfaltu</t>
  </si>
  <si>
    <t>-187764720</t>
  </si>
  <si>
    <t>Asfaltový beton vrstva obrusná ACO 11 (ABS) s rozprostřením a se zhutněním z nemodifikovaného asfaltu v pruhu šířky přes 3 m tř. I (ACO 11+), po zhutnění tl. 60 mm</t>
  </si>
  <si>
    <t>https://podminky.urs.cz/item/CS_URS_2024_02/577154121</t>
  </si>
  <si>
    <t>Trubní vedení</t>
  </si>
  <si>
    <t>899132111</t>
  </si>
  <si>
    <t>Výměna (výšková úprava) poklopu kanalizačního samonivelačního s ošetřením podkladu hloubky do 25 cm</t>
  </si>
  <si>
    <t>kus</t>
  </si>
  <si>
    <t>866702692</t>
  </si>
  <si>
    <t>Výměna (výšková úprava) poklopu kanalizačního s rámem samonivelačním s ošetřením podkladních vrstev hloubky do 25 cm</t>
  </si>
  <si>
    <t>https://podminky.urs.cz/item/CS_URS_2024_02/899132111</t>
  </si>
  <si>
    <t>Poznámka k položce:_x000D_
Výšková úprava stávajícího poklopu</t>
  </si>
  <si>
    <t>17</t>
  </si>
  <si>
    <t>1002898917</t>
  </si>
  <si>
    <t>18</t>
  </si>
  <si>
    <t>341105093</t>
  </si>
  <si>
    <t>14</t>
  </si>
  <si>
    <t>935114211</t>
  </si>
  <si>
    <t>Osazení mikroštěrbinového odvodňovacího betonového žlabu 220x260 mm bez vnitřního spádu</t>
  </si>
  <si>
    <t>-789265557</t>
  </si>
  <si>
    <t>Osazení štěrbinového odvodňovacího betonového žlabu rozměru 220x260 mm (mikroštěrbinového) bez vnitřního spádu</t>
  </si>
  <si>
    <t>https://podminky.urs.cz/item/CS_URS_2024_02/935114211</t>
  </si>
  <si>
    <t>Poznámka k položce:_x000D_
Včetně zemních prací a napojení na stávající drenážní potrubí DO 100</t>
  </si>
  <si>
    <t>15</t>
  </si>
  <si>
    <t>M</t>
  </si>
  <si>
    <t>59221012</t>
  </si>
  <si>
    <t>trouba mikroštěrbinová betonová s přerušovanou štěrbinou bez vnitřního spádu 220x260mm</t>
  </si>
  <si>
    <t>-1188177912</t>
  </si>
  <si>
    <t>16</t>
  </si>
  <si>
    <t>59221641</t>
  </si>
  <si>
    <t>záslepka pro mikroštěrbinovou troubu 220x260x120mm</t>
  </si>
  <si>
    <t>-1012305247</t>
  </si>
  <si>
    <t>04 - MK KEMPČICE TOČNA</t>
  </si>
  <si>
    <t>564920513</t>
  </si>
  <si>
    <t>Podklad z R-materiálu plochy do 100 m2 tl 80 mm</t>
  </si>
  <si>
    <t>1061620293</t>
  </si>
  <si>
    <t>Podklad nebo podsyp z R-materiálu s rozprostřením a zhutněním plochy jednotlivě do 100 m2, po zhutnění tl. 80 mm</t>
  </si>
  <si>
    <t>https://podminky.urs.cz/item/CS_URS_2024_02/564920513</t>
  </si>
  <si>
    <t>577144121</t>
  </si>
  <si>
    <t>Asfaltový beton vrstva obrusná ACO 11+ (ABS) tř. I tl 50 mm š přes 3 m z nemodifikovaného asfaltu</t>
  </si>
  <si>
    <t>-1640566163</t>
  </si>
  <si>
    <t>Asfaltový beton vrstva obrusná ACO 11 (ABS) s rozprostřením a se zhutněním z nemodifikovaného asfaltu v pruhu šířky přes 3 m tř. I (ACO 11+), po zhutnění tl. 50 mm</t>
  </si>
  <si>
    <t>https://podminky.urs.cz/item/CS_URS_2024_02/577144121</t>
  </si>
  <si>
    <t>577145122</t>
  </si>
  <si>
    <t>Asfaltový beton vrstva ložní ACL 16 (ABH) tl 50 mm š přes 3 m z nemodifikovaného asfaltu</t>
  </si>
  <si>
    <t>2040184561</t>
  </si>
  <si>
    <t>Asfaltový beton vrstva ložní ACL 16 (ABH) s rozprostřením a zhutněním z nemodifikovaného asfaltu v pruhu šířky přes 3 m, po zhutnění tl. 50 mm</t>
  </si>
  <si>
    <t>https://podminky.urs.cz/item/CS_URS_2024_02/577145122</t>
  </si>
  <si>
    <t>760421083</t>
  </si>
  <si>
    <t>1760544362</t>
  </si>
  <si>
    <t>31,68*36 'Přepočtené koeficientem množství</t>
  </si>
  <si>
    <t>05 - MK CHALUPŇOKI</t>
  </si>
  <si>
    <t>-2025376435</t>
  </si>
  <si>
    <t>-1759605210</t>
  </si>
  <si>
    <t>108,24*36 'Přepočtené koeficientem množství</t>
  </si>
  <si>
    <t>06 - MK VEDLE OBECNÉHO ÚŘADU</t>
  </si>
  <si>
    <t>113107421</t>
  </si>
  <si>
    <t>Odstranění podkladu z kameniva drceného tl do 100 mm při překopech strojně pl do 15 m2</t>
  </si>
  <si>
    <t>-705372664</t>
  </si>
  <si>
    <t>Odstranění podkladů nebo krytů při překopech inženýrských sítí s přemístěním hmot na skládku ve vzdálenosti do 3 m nebo s naložením na dopravní prostředek strojně plochy jednotlivě do 15 m2 z kameniva hrubého drceného, o tl. vrstvy do 100 mm</t>
  </si>
  <si>
    <t>https://podminky.urs.cz/item/CS_URS_2024_02/113107421</t>
  </si>
  <si>
    <t>1563988264</t>
  </si>
  <si>
    <t>1459613540</t>
  </si>
  <si>
    <t>50,6*36 'Přepočtené koeficientem množství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</si>
</sst>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8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7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0" fillId="4" borderId="0" xfId="0" applyFont="1" applyFill="1" applyAlignment="1" applyProtection="1">
      <alignment horizontal="center" vertical="center"/>
    </xf>
    <xf numFmtId="0" fontId="21" fillId="0" borderId="16" xfId="0" applyFont="1" applyBorder="1" applyAlignment="1" applyProtection="1">
      <alignment horizontal="center" vertical="center" wrapText="1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8" fillId="0" borderId="14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4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7" fillId="0" borderId="19" xfId="0" applyNumberFormat="1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166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1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0" fillId="4" borderId="16" xfId="0" applyFont="1" applyFill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0" fillId="0" borderId="12" xfId="0" applyNumberFormat="1" applyFont="1" applyBorder="1" applyAlignment="1" applyProtection="1"/>
    <xf numFmtId="166" fontId="30" fillId="0" borderId="13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2" xfId="0" applyFont="1" applyBorder="1" applyAlignment="1" applyProtection="1">
      <alignment horizontal="center" vertical="center"/>
    </xf>
    <xf numFmtId="49" fontId="20" fillId="0" borderId="22" xfId="0" applyNumberFormat="1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center" vertical="center" wrapText="1"/>
    </xf>
    <xf numFmtId="167" fontId="20" fillId="0" borderId="22" xfId="0" applyNumberFormat="1" applyFont="1" applyBorder="1" applyAlignment="1" applyProtection="1">
      <alignment vertical="center"/>
    </xf>
    <xf numFmtId="4" fontId="20" fillId="2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5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0" xfId="0" applyFont="1" applyAlignment="1" applyProtection="1">
      <alignment horizontal="left" vertical="center"/>
    </xf>
    <xf numFmtId="0" fontId="33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36" fillId="0" borderId="0" xfId="0" applyFont="1" applyAlignment="1" applyProtection="1">
      <alignment vertical="center" wrapText="1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22" xfId="0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4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20" fillId="4" borderId="6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left" vertical="center"/>
    </xf>
    <xf numFmtId="0" fontId="20" fillId="4" borderId="7" xfId="0" applyFont="1" applyFill="1" applyBorder="1" applyAlignment="1" applyProtection="1">
      <alignment horizontal="right"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left" vertical="center"/>
    </xf>
    <xf numFmtId="0" fontId="25" fillId="0" borderId="0" xfId="0" applyFont="1" applyAlignment="1" applyProtection="1">
      <alignment horizontal="left" vertical="center" wrapText="1"/>
    </xf>
    <xf numFmtId="4" fontId="26" fillId="0" borderId="0" xfId="0" applyNumberFormat="1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5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6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7" xfId="0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</cellXfs>
  <cellStyles count="2">
    <cellStyle name="Hyperlink" xfId="1" builtinId="8"/>
    <cellStyle name="Normal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997221551" TargetMode="External"/><Relationship Id="rId13" Type="http://schemas.openxmlformats.org/officeDocument/2006/relationships/drawing" Target="../drawings/drawing2.xml"/><Relationship Id="rId3" Type="http://schemas.openxmlformats.org/officeDocument/2006/relationships/hyperlink" Target="https://podminky.urs.cz/item/CS_URS_2024_02/565145111" TargetMode="External"/><Relationship Id="rId7" Type="http://schemas.openxmlformats.org/officeDocument/2006/relationships/hyperlink" Target="https://podminky.urs.cz/item/CS_URS_2024_02/919121121" TargetMode="External"/><Relationship Id="rId12" Type="http://schemas.openxmlformats.org/officeDocument/2006/relationships/hyperlink" Target="https://podminky.urs.cz/item/CS_URS_2024_02/072203000" TargetMode="External"/><Relationship Id="rId2" Type="http://schemas.openxmlformats.org/officeDocument/2006/relationships/hyperlink" Target="https://podminky.urs.cz/item/CS_URS_2024_02/113154516" TargetMode="External"/><Relationship Id="rId1" Type="http://schemas.openxmlformats.org/officeDocument/2006/relationships/hyperlink" Target="https://podminky.urs.cz/item/CS_URS_2024_02/113107422" TargetMode="External"/><Relationship Id="rId6" Type="http://schemas.openxmlformats.org/officeDocument/2006/relationships/hyperlink" Target="https://podminky.urs.cz/item/CS_URS_2024_02/919112222" TargetMode="External"/><Relationship Id="rId11" Type="http://schemas.openxmlformats.org/officeDocument/2006/relationships/hyperlink" Target="https://podminky.urs.cz/item/CS_URS_2024_02/997221873" TargetMode="External"/><Relationship Id="rId5" Type="http://schemas.openxmlformats.org/officeDocument/2006/relationships/hyperlink" Target="https://podminky.urs.cz/item/CS_URS_2024_02/577135122" TargetMode="External"/><Relationship Id="rId10" Type="http://schemas.openxmlformats.org/officeDocument/2006/relationships/hyperlink" Target="https://podminky.urs.cz/item/CS_URS_2024_02/997221875" TargetMode="External"/><Relationship Id="rId4" Type="http://schemas.openxmlformats.org/officeDocument/2006/relationships/hyperlink" Target="https://podminky.urs.cz/item/CS_URS_2024_02/577134121" TargetMode="External"/><Relationship Id="rId9" Type="http://schemas.openxmlformats.org/officeDocument/2006/relationships/hyperlink" Target="https://podminky.urs.cz/item/CS_URS_2024_02/997221559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997221873" TargetMode="External"/><Relationship Id="rId3" Type="http://schemas.openxmlformats.org/officeDocument/2006/relationships/hyperlink" Target="https://podminky.urs.cz/item/CS_URS_2024_02/577134121" TargetMode="External"/><Relationship Id="rId7" Type="http://schemas.openxmlformats.org/officeDocument/2006/relationships/hyperlink" Target="https://podminky.urs.cz/item/CS_URS_2024_02/997221559" TargetMode="External"/><Relationship Id="rId2" Type="http://schemas.openxmlformats.org/officeDocument/2006/relationships/hyperlink" Target="https://podminky.urs.cz/item/CS_URS_2024_02/564920512" TargetMode="External"/><Relationship Id="rId1" Type="http://schemas.openxmlformats.org/officeDocument/2006/relationships/hyperlink" Target="https://podminky.urs.cz/item/CS_URS_2024_02/113107422" TargetMode="External"/><Relationship Id="rId6" Type="http://schemas.openxmlformats.org/officeDocument/2006/relationships/hyperlink" Target="https://podminky.urs.cz/item/CS_URS_2024_02/997221551" TargetMode="External"/><Relationship Id="rId5" Type="http://schemas.openxmlformats.org/officeDocument/2006/relationships/hyperlink" Target="https://podminky.urs.cz/item/CS_URS_2024_02/919112222" TargetMode="External"/><Relationship Id="rId10" Type="http://schemas.openxmlformats.org/officeDocument/2006/relationships/drawing" Target="../drawings/drawing3.xml"/><Relationship Id="rId4" Type="http://schemas.openxmlformats.org/officeDocument/2006/relationships/hyperlink" Target="https://podminky.urs.cz/item/CS_URS_2024_02/577135122" TargetMode="External"/><Relationship Id="rId9" Type="http://schemas.openxmlformats.org/officeDocument/2006/relationships/hyperlink" Target="https://podminky.urs.cz/item/CS_URS_2024_02/072203000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4_02/899132111" TargetMode="External"/><Relationship Id="rId7" Type="http://schemas.openxmlformats.org/officeDocument/2006/relationships/drawing" Target="../drawings/drawing4.xml"/><Relationship Id="rId2" Type="http://schemas.openxmlformats.org/officeDocument/2006/relationships/hyperlink" Target="https://podminky.urs.cz/item/CS_URS_2024_02/577154121" TargetMode="External"/><Relationship Id="rId1" Type="http://schemas.openxmlformats.org/officeDocument/2006/relationships/hyperlink" Target="https://podminky.urs.cz/item/CS_URS_2024_02/564920512" TargetMode="External"/><Relationship Id="rId6" Type="http://schemas.openxmlformats.org/officeDocument/2006/relationships/hyperlink" Target="https://podminky.urs.cz/item/CS_URS_2024_02/072203000" TargetMode="External"/><Relationship Id="rId5" Type="http://schemas.openxmlformats.org/officeDocument/2006/relationships/hyperlink" Target="https://podminky.urs.cz/item/CS_URS_2024_02/935114211" TargetMode="External"/><Relationship Id="rId4" Type="http://schemas.openxmlformats.org/officeDocument/2006/relationships/hyperlink" Target="https://podminky.urs.cz/item/CS_URS_2024_02/919112222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997221873" TargetMode="External"/><Relationship Id="rId3" Type="http://schemas.openxmlformats.org/officeDocument/2006/relationships/hyperlink" Target="https://podminky.urs.cz/item/CS_URS_2024_02/577144121" TargetMode="External"/><Relationship Id="rId7" Type="http://schemas.openxmlformats.org/officeDocument/2006/relationships/hyperlink" Target="https://podminky.urs.cz/item/CS_URS_2024_02/997221559" TargetMode="External"/><Relationship Id="rId2" Type="http://schemas.openxmlformats.org/officeDocument/2006/relationships/hyperlink" Target="https://podminky.urs.cz/item/CS_URS_2024_02/564920513" TargetMode="External"/><Relationship Id="rId1" Type="http://schemas.openxmlformats.org/officeDocument/2006/relationships/hyperlink" Target="https://podminky.urs.cz/item/CS_URS_2024_02/113107422" TargetMode="External"/><Relationship Id="rId6" Type="http://schemas.openxmlformats.org/officeDocument/2006/relationships/hyperlink" Target="https://podminky.urs.cz/item/CS_URS_2024_02/997221551" TargetMode="External"/><Relationship Id="rId5" Type="http://schemas.openxmlformats.org/officeDocument/2006/relationships/hyperlink" Target="https://podminky.urs.cz/item/CS_URS_2024_02/919112222" TargetMode="External"/><Relationship Id="rId10" Type="http://schemas.openxmlformats.org/officeDocument/2006/relationships/drawing" Target="../drawings/drawing5.xml"/><Relationship Id="rId4" Type="http://schemas.openxmlformats.org/officeDocument/2006/relationships/hyperlink" Target="https://podminky.urs.cz/item/CS_URS_2024_02/577145122" TargetMode="External"/><Relationship Id="rId9" Type="http://schemas.openxmlformats.org/officeDocument/2006/relationships/hyperlink" Target="https://podminky.urs.cz/item/CS_URS_2024_02/072203000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997221873" TargetMode="External"/><Relationship Id="rId3" Type="http://schemas.openxmlformats.org/officeDocument/2006/relationships/hyperlink" Target="https://podminky.urs.cz/item/CS_URS_2024_02/577134121" TargetMode="External"/><Relationship Id="rId7" Type="http://schemas.openxmlformats.org/officeDocument/2006/relationships/hyperlink" Target="https://podminky.urs.cz/item/CS_URS_2024_02/997221559" TargetMode="External"/><Relationship Id="rId2" Type="http://schemas.openxmlformats.org/officeDocument/2006/relationships/hyperlink" Target="https://podminky.urs.cz/item/CS_URS_2024_02/564920512" TargetMode="External"/><Relationship Id="rId1" Type="http://schemas.openxmlformats.org/officeDocument/2006/relationships/hyperlink" Target="https://podminky.urs.cz/item/CS_URS_2024_02/113107422" TargetMode="External"/><Relationship Id="rId6" Type="http://schemas.openxmlformats.org/officeDocument/2006/relationships/hyperlink" Target="https://podminky.urs.cz/item/CS_URS_2024_02/997221551" TargetMode="External"/><Relationship Id="rId5" Type="http://schemas.openxmlformats.org/officeDocument/2006/relationships/hyperlink" Target="https://podminky.urs.cz/item/CS_URS_2024_02/919112222" TargetMode="External"/><Relationship Id="rId10" Type="http://schemas.openxmlformats.org/officeDocument/2006/relationships/drawing" Target="../drawings/drawing6.xml"/><Relationship Id="rId4" Type="http://schemas.openxmlformats.org/officeDocument/2006/relationships/hyperlink" Target="https://podminky.urs.cz/item/CS_URS_2024_02/577135122" TargetMode="External"/><Relationship Id="rId9" Type="http://schemas.openxmlformats.org/officeDocument/2006/relationships/hyperlink" Target="https://podminky.urs.cz/item/CS_URS_2024_02/072203000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072203000" TargetMode="External"/><Relationship Id="rId3" Type="http://schemas.openxmlformats.org/officeDocument/2006/relationships/hyperlink" Target="https://podminky.urs.cz/item/CS_URS_2024_02/577135122" TargetMode="External"/><Relationship Id="rId7" Type="http://schemas.openxmlformats.org/officeDocument/2006/relationships/hyperlink" Target="https://podminky.urs.cz/item/CS_URS_2024_02/997221873" TargetMode="External"/><Relationship Id="rId2" Type="http://schemas.openxmlformats.org/officeDocument/2006/relationships/hyperlink" Target="https://podminky.urs.cz/item/CS_URS_2024_02/577134121" TargetMode="External"/><Relationship Id="rId1" Type="http://schemas.openxmlformats.org/officeDocument/2006/relationships/hyperlink" Target="https://podminky.urs.cz/item/CS_URS_2024_02/113107421" TargetMode="External"/><Relationship Id="rId6" Type="http://schemas.openxmlformats.org/officeDocument/2006/relationships/hyperlink" Target="https://podminky.urs.cz/item/CS_URS_2024_02/997221559" TargetMode="External"/><Relationship Id="rId5" Type="http://schemas.openxmlformats.org/officeDocument/2006/relationships/hyperlink" Target="https://podminky.urs.cz/item/CS_URS_2024_02/997221551" TargetMode="External"/><Relationship Id="rId4" Type="http://schemas.openxmlformats.org/officeDocument/2006/relationships/hyperlink" Target="https://podminky.urs.cz/item/CS_URS_2024_02/919112222" TargetMode="External"/><Relationship Id="rId9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2"/>
  <sheetViews>
    <sheetView showGridLines="0" tabSelected="1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pans="1:74" s="1" customFormat="1" ht="36.950000000000003" customHeight="1">
      <c r="AR2" s="272"/>
      <c r="AS2" s="272"/>
      <c r="AT2" s="272"/>
      <c r="AU2" s="272"/>
      <c r="AV2" s="272"/>
      <c r="AW2" s="272"/>
      <c r="AX2" s="272"/>
      <c r="AY2" s="272"/>
      <c r="AZ2" s="272"/>
      <c r="BA2" s="272"/>
      <c r="BB2" s="272"/>
      <c r="BC2" s="272"/>
      <c r="BD2" s="272"/>
      <c r="BE2" s="272"/>
      <c r="BS2" s="15" t="s">
        <v>6</v>
      </c>
      <c r="BT2" s="15" t="s">
        <v>7</v>
      </c>
    </row>
    <row r="3" spans="1:74" s="1" customFormat="1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pans="1:74" s="1" customFormat="1" ht="24.95" customHeight="1">
      <c r="B4" s="19"/>
      <c r="C4" s="20"/>
      <c r="D4" s="21" t="s">
        <v>9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18"/>
      <c r="AS4" s="22" t="s">
        <v>10</v>
      </c>
      <c r="BE4" s="23" t="s">
        <v>11</v>
      </c>
      <c r="BS4" s="15" t="s">
        <v>12</v>
      </c>
    </row>
    <row r="5" spans="1:74" s="1" customFormat="1" ht="12" customHeight="1">
      <c r="B5" s="19"/>
      <c r="C5" s="20"/>
      <c r="D5" s="24" t="s">
        <v>13</v>
      </c>
      <c r="E5" s="20"/>
      <c r="F5" s="20"/>
      <c r="G5" s="20"/>
      <c r="H5" s="20"/>
      <c r="I5" s="20"/>
      <c r="J5" s="20"/>
      <c r="K5" s="256" t="s">
        <v>14</v>
      </c>
      <c r="L5" s="257"/>
      <c r="M5" s="257"/>
      <c r="N5" s="257"/>
      <c r="O5" s="257"/>
      <c r="P5" s="257"/>
      <c r="Q5" s="257"/>
      <c r="R5" s="257"/>
      <c r="S5" s="257"/>
      <c r="T5" s="257"/>
      <c r="U5" s="257"/>
      <c r="V5" s="257"/>
      <c r="W5" s="257"/>
      <c r="X5" s="257"/>
      <c r="Y5" s="257"/>
      <c r="Z5" s="257"/>
      <c r="AA5" s="257"/>
      <c r="AB5" s="257"/>
      <c r="AC5" s="257"/>
      <c r="AD5" s="257"/>
      <c r="AE5" s="257"/>
      <c r="AF5" s="257"/>
      <c r="AG5" s="257"/>
      <c r="AH5" s="257"/>
      <c r="AI5" s="257"/>
      <c r="AJ5" s="257"/>
      <c r="AK5" s="257"/>
      <c r="AL5" s="257"/>
      <c r="AM5" s="257"/>
      <c r="AN5" s="257"/>
      <c r="AO5" s="257"/>
      <c r="AP5" s="20"/>
      <c r="AQ5" s="20"/>
      <c r="AR5" s="18"/>
      <c r="BE5" s="253" t="s">
        <v>15</v>
      </c>
      <c r="BS5" s="15" t="s">
        <v>6</v>
      </c>
    </row>
    <row r="6" spans="1:74" s="1" customFormat="1" ht="36.950000000000003" customHeight="1">
      <c r="B6" s="19"/>
      <c r="C6" s="20"/>
      <c r="D6" s="26" t="s">
        <v>16</v>
      </c>
      <c r="E6" s="20"/>
      <c r="F6" s="20"/>
      <c r="G6" s="20"/>
      <c r="H6" s="20"/>
      <c r="I6" s="20"/>
      <c r="J6" s="20"/>
      <c r="K6" s="258" t="s">
        <v>17</v>
      </c>
      <c r="L6" s="257"/>
      <c r="M6" s="257"/>
      <c r="N6" s="257"/>
      <c r="O6" s="257"/>
      <c r="P6" s="257"/>
      <c r="Q6" s="257"/>
      <c r="R6" s="257"/>
      <c r="S6" s="257"/>
      <c r="T6" s="257"/>
      <c r="U6" s="257"/>
      <c r="V6" s="257"/>
      <c r="W6" s="257"/>
      <c r="X6" s="257"/>
      <c r="Y6" s="257"/>
      <c r="Z6" s="257"/>
      <c r="AA6" s="257"/>
      <c r="AB6" s="257"/>
      <c r="AC6" s="257"/>
      <c r="AD6" s="257"/>
      <c r="AE6" s="257"/>
      <c r="AF6" s="257"/>
      <c r="AG6" s="257"/>
      <c r="AH6" s="257"/>
      <c r="AI6" s="257"/>
      <c r="AJ6" s="257"/>
      <c r="AK6" s="257"/>
      <c r="AL6" s="257"/>
      <c r="AM6" s="257"/>
      <c r="AN6" s="257"/>
      <c r="AO6" s="257"/>
      <c r="AP6" s="20"/>
      <c r="AQ6" s="20"/>
      <c r="AR6" s="18"/>
      <c r="BE6" s="254"/>
      <c r="BS6" s="15" t="s">
        <v>6</v>
      </c>
    </row>
    <row r="7" spans="1:74" s="1" customFormat="1" ht="12" customHeight="1">
      <c r="B7" s="19"/>
      <c r="C7" s="20"/>
      <c r="D7" s="27" t="s">
        <v>18</v>
      </c>
      <c r="E7" s="20"/>
      <c r="F7" s="20"/>
      <c r="G7" s="20"/>
      <c r="H7" s="20"/>
      <c r="I7" s="20"/>
      <c r="J7" s="20"/>
      <c r="K7" s="25" t="s">
        <v>1</v>
      </c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7" t="s">
        <v>19</v>
      </c>
      <c r="AL7" s="20"/>
      <c r="AM7" s="20"/>
      <c r="AN7" s="25" t="s">
        <v>1</v>
      </c>
      <c r="AO7" s="20"/>
      <c r="AP7" s="20"/>
      <c r="AQ7" s="20"/>
      <c r="AR7" s="18"/>
      <c r="BE7" s="254"/>
      <c r="BS7" s="15" t="s">
        <v>6</v>
      </c>
    </row>
    <row r="8" spans="1:74" s="1" customFormat="1" ht="12" customHeight="1">
      <c r="B8" s="19"/>
      <c r="C8" s="20"/>
      <c r="D8" s="27" t="s">
        <v>20</v>
      </c>
      <c r="E8" s="20"/>
      <c r="F8" s="20"/>
      <c r="G8" s="20"/>
      <c r="H8" s="20"/>
      <c r="I8" s="20"/>
      <c r="J8" s="20"/>
      <c r="K8" s="25" t="s">
        <v>21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7" t="s">
        <v>22</v>
      </c>
      <c r="AL8" s="20"/>
      <c r="AM8" s="20"/>
      <c r="AN8" s="28" t="s">
        <v>23</v>
      </c>
      <c r="AO8" s="20"/>
      <c r="AP8" s="20"/>
      <c r="AQ8" s="20"/>
      <c r="AR8" s="18"/>
      <c r="BE8" s="254"/>
      <c r="BS8" s="15" t="s">
        <v>6</v>
      </c>
    </row>
    <row r="9" spans="1:74" s="1" customFormat="1" ht="14.45" customHeight="1"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18"/>
      <c r="BE9" s="254"/>
      <c r="BS9" s="15" t="s">
        <v>6</v>
      </c>
    </row>
    <row r="10" spans="1:74" s="1" customFormat="1" ht="12" customHeight="1">
      <c r="B10" s="19"/>
      <c r="C10" s="20"/>
      <c r="D10" s="27" t="s">
        <v>24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7" t="s">
        <v>25</v>
      </c>
      <c r="AL10" s="20"/>
      <c r="AM10" s="20"/>
      <c r="AN10" s="25" t="s">
        <v>1</v>
      </c>
      <c r="AO10" s="20"/>
      <c r="AP10" s="20"/>
      <c r="AQ10" s="20"/>
      <c r="AR10" s="18"/>
      <c r="BE10" s="254"/>
      <c r="BS10" s="15" t="s">
        <v>6</v>
      </c>
    </row>
    <row r="11" spans="1:74" s="1" customFormat="1" ht="18.399999999999999" customHeight="1">
      <c r="B11" s="19"/>
      <c r="C11" s="20"/>
      <c r="D11" s="20"/>
      <c r="E11" s="25" t="s">
        <v>26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7" t="s">
        <v>27</v>
      </c>
      <c r="AL11" s="20"/>
      <c r="AM11" s="20"/>
      <c r="AN11" s="25" t="s">
        <v>1</v>
      </c>
      <c r="AO11" s="20"/>
      <c r="AP11" s="20"/>
      <c r="AQ11" s="20"/>
      <c r="AR11" s="18"/>
      <c r="BE11" s="254"/>
      <c r="BS11" s="15" t="s">
        <v>6</v>
      </c>
    </row>
    <row r="12" spans="1:74" s="1" customFormat="1" ht="6.95" customHeight="1"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18"/>
      <c r="BE12" s="254"/>
      <c r="BS12" s="15" t="s">
        <v>6</v>
      </c>
    </row>
    <row r="13" spans="1:74" s="1" customFormat="1" ht="12" customHeight="1">
      <c r="B13" s="19"/>
      <c r="C13" s="20"/>
      <c r="D13" s="27" t="s">
        <v>28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7" t="s">
        <v>25</v>
      </c>
      <c r="AL13" s="20"/>
      <c r="AM13" s="20"/>
      <c r="AN13" s="29" t="s">
        <v>29</v>
      </c>
      <c r="AO13" s="20"/>
      <c r="AP13" s="20"/>
      <c r="AQ13" s="20"/>
      <c r="AR13" s="18"/>
      <c r="BE13" s="254"/>
      <c r="BS13" s="15" t="s">
        <v>6</v>
      </c>
    </row>
    <row r="14" spans="1:74" ht="12.75">
      <c r="B14" s="19"/>
      <c r="C14" s="20"/>
      <c r="D14" s="20"/>
      <c r="E14" s="259" t="s">
        <v>29</v>
      </c>
      <c r="F14" s="260"/>
      <c r="G14" s="260"/>
      <c r="H14" s="260"/>
      <c r="I14" s="260"/>
      <c r="J14" s="260"/>
      <c r="K14" s="260"/>
      <c r="L14" s="260"/>
      <c r="M14" s="260"/>
      <c r="N14" s="260"/>
      <c r="O14" s="260"/>
      <c r="P14" s="260"/>
      <c r="Q14" s="260"/>
      <c r="R14" s="260"/>
      <c r="S14" s="260"/>
      <c r="T14" s="260"/>
      <c r="U14" s="260"/>
      <c r="V14" s="260"/>
      <c r="W14" s="260"/>
      <c r="X14" s="260"/>
      <c r="Y14" s="260"/>
      <c r="Z14" s="260"/>
      <c r="AA14" s="260"/>
      <c r="AB14" s="260"/>
      <c r="AC14" s="260"/>
      <c r="AD14" s="260"/>
      <c r="AE14" s="260"/>
      <c r="AF14" s="260"/>
      <c r="AG14" s="260"/>
      <c r="AH14" s="260"/>
      <c r="AI14" s="260"/>
      <c r="AJ14" s="260"/>
      <c r="AK14" s="27" t="s">
        <v>27</v>
      </c>
      <c r="AL14" s="20"/>
      <c r="AM14" s="20"/>
      <c r="AN14" s="29" t="s">
        <v>29</v>
      </c>
      <c r="AO14" s="20"/>
      <c r="AP14" s="20"/>
      <c r="AQ14" s="20"/>
      <c r="AR14" s="18"/>
      <c r="BE14" s="254"/>
      <c r="BS14" s="15" t="s">
        <v>6</v>
      </c>
    </row>
    <row r="15" spans="1:74" s="1" customFormat="1" ht="6.95" customHeight="1"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18"/>
      <c r="BE15" s="254"/>
      <c r="BS15" s="15" t="s">
        <v>4</v>
      </c>
    </row>
    <row r="16" spans="1:74" s="1" customFormat="1" ht="12" customHeight="1">
      <c r="B16" s="19"/>
      <c r="C16" s="20"/>
      <c r="D16" s="27" t="s">
        <v>30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7" t="s">
        <v>25</v>
      </c>
      <c r="AL16" s="20"/>
      <c r="AM16" s="20"/>
      <c r="AN16" s="25" t="s">
        <v>1</v>
      </c>
      <c r="AO16" s="20"/>
      <c r="AP16" s="20"/>
      <c r="AQ16" s="20"/>
      <c r="AR16" s="18"/>
      <c r="BE16" s="254"/>
      <c r="BS16" s="15" t="s">
        <v>4</v>
      </c>
    </row>
    <row r="17" spans="1:71" s="1" customFormat="1" ht="18.399999999999999" customHeight="1">
      <c r="B17" s="19"/>
      <c r="C17" s="20"/>
      <c r="D17" s="20"/>
      <c r="E17" s="25" t="s">
        <v>26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7" t="s">
        <v>27</v>
      </c>
      <c r="AL17" s="20"/>
      <c r="AM17" s="20"/>
      <c r="AN17" s="25" t="s">
        <v>1</v>
      </c>
      <c r="AO17" s="20"/>
      <c r="AP17" s="20"/>
      <c r="AQ17" s="20"/>
      <c r="AR17" s="18"/>
      <c r="BE17" s="254"/>
      <c r="BS17" s="15" t="s">
        <v>4</v>
      </c>
    </row>
    <row r="18" spans="1:71" s="1" customFormat="1" ht="6.95" customHeight="1"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18"/>
      <c r="BE18" s="254"/>
      <c r="BS18" s="15" t="s">
        <v>6</v>
      </c>
    </row>
    <row r="19" spans="1:71" s="1" customFormat="1" ht="12" customHeight="1">
      <c r="B19" s="19"/>
      <c r="C19" s="20"/>
      <c r="D19" s="27" t="s">
        <v>31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7" t="s">
        <v>25</v>
      </c>
      <c r="AL19" s="20"/>
      <c r="AM19" s="20"/>
      <c r="AN19" s="25" t="s">
        <v>1</v>
      </c>
      <c r="AO19" s="20"/>
      <c r="AP19" s="20"/>
      <c r="AQ19" s="20"/>
      <c r="AR19" s="18"/>
      <c r="BE19" s="254"/>
      <c r="BS19" s="15" t="s">
        <v>6</v>
      </c>
    </row>
    <row r="20" spans="1:71" s="1" customFormat="1" ht="18.399999999999999" customHeight="1">
      <c r="B20" s="19"/>
      <c r="C20" s="20"/>
      <c r="D20" s="20"/>
      <c r="E20" s="25" t="s">
        <v>26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7" t="s">
        <v>27</v>
      </c>
      <c r="AL20" s="20"/>
      <c r="AM20" s="20"/>
      <c r="AN20" s="25" t="s">
        <v>1</v>
      </c>
      <c r="AO20" s="20"/>
      <c r="AP20" s="20"/>
      <c r="AQ20" s="20"/>
      <c r="AR20" s="18"/>
      <c r="BE20" s="254"/>
      <c r="BS20" s="15" t="s">
        <v>32</v>
      </c>
    </row>
    <row r="21" spans="1:71" s="1" customFormat="1" ht="6.95" customHeight="1"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18"/>
      <c r="BE21" s="254"/>
    </row>
    <row r="22" spans="1:71" s="1" customFormat="1" ht="12" customHeight="1">
      <c r="B22" s="19"/>
      <c r="C22" s="20"/>
      <c r="D22" s="27" t="s">
        <v>33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18"/>
      <c r="BE22" s="254"/>
    </row>
    <row r="23" spans="1:71" s="1" customFormat="1" ht="16.5" customHeight="1">
      <c r="B23" s="19"/>
      <c r="C23" s="20"/>
      <c r="D23" s="20"/>
      <c r="E23" s="261" t="s">
        <v>1</v>
      </c>
      <c r="F23" s="261"/>
      <c r="G23" s="261"/>
      <c r="H23" s="261"/>
      <c r="I23" s="261"/>
      <c r="J23" s="261"/>
      <c r="K23" s="261"/>
      <c r="L23" s="261"/>
      <c r="M23" s="261"/>
      <c r="N23" s="261"/>
      <c r="O23" s="261"/>
      <c r="P23" s="261"/>
      <c r="Q23" s="261"/>
      <c r="R23" s="261"/>
      <c r="S23" s="261"/>
      <c r="T23" s="261"/>
      <c r="U23" s="261"/>
      <c r="V23" s="261"/>
      <c r="W23" s="261"/>
      <c r="X23" s="261"/>
      <c r="Y23" s="261"/>
      <c r="Z23" s="261"/>
      <c r="AA23" s="261"/>
      <c r="AB23" s="261"/>
      <c r="AC23" s="261"/>
      <c r="AD23" s="261"/>
      <c r="AE23" s="261"/>
      <c r="AF23" s="261"/>
      <c r="AG23" s="261"/>
      <c r="AH23" s="261"/>
      <c r="AI23" s="261"/>
      <c r="AJ23" s="261"/>
      <c r="AK23" s="261"/>
      <c r="AL23" s="261"/>
      <c r="AM23" s="261"/>
      <c r="AN23" s="261"/>
      <c r="AO23" s="20"/>
      <c r="AP23" s="20"/>
      <c r="AQ23" s="20"/>
      <c r="AR23" s="18"/>
      <c r="BE23" s="254"/>
    </row>
    <row r="24" spans="1:71" s="1" customFormat="1" ht="6.95" customHeight="1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18"/>
      <c r="BE24" s="254"/>
    </row>
    <row r="25" spans="1:71" s="1" customFormat="1" ht="6.95" customHeight="1">
      <c r="B25" s="19"/>
      <c r="C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20"/>
      <c r="AQ25" s="20"/>
      <c r="AR25" s="18"/>
      <c r="BE25" s="254"/>
    </row>
    <row r="26" spans="1:71" s="2" customFormat="1" ht="25.9" customHeight="1">
      <c r="A26" s="32"/>
      <c r="B26" s="33"/>
      <c r="C26" s="34"/>
      <c r="D26" s="35" t="s">
        <v>34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262">
        <f>ROUND(AG94,2)</f>
        <v>0</v>
      </c>
      <c r="AL26" s="263"/>
      <c r="AM26" s="263"/>
      <c r="AN26" s="263"/>
      <c r="AO26" s="263"/>
      <c r="AP26" s="34"/>
      <c r="AQ26" s="34"/>
      <c r="AR26" s="37"/>
      <c r="BE26" s="254"/>
    </row>
    <row r="27" spans="1:71" s="2" customFormat="1" ht="6.95" customHeight="1">
      <c r="A27" s="32"/>
      <c r="B27" s="33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7"/>
      <c r="BE27" s="254"/>
    </row>
    <row r="28" spans="1:71" s="2" customFormat="1" ht="12.75">
      <c r="A28" s="32"/>
      <c r="B28" s="33"/>
      <c r="C28" s="34"/>
      <c r="D28" s="34"/>
      <c r="E28" s="34"/>
      <c r="F28" s="34"/>
      <c r="G28" s="34"/>
      <c r="H28" s="34"/>
      <c r="I28" s="34"/>
      <c r="J28" s="34"/>
      <c r="K28" s="34"/>
      <c r="L28" s="264" t="s">
        <v>35</v>
      </c>
      <c r="M28" s="264"/>
      <c r="N28" s="264"/>
      <c r="O28" s="264"/>
      <c r="P28" s="264"/>
      <c r="Q28" s="34"/>
      <c r="R28" s="34"/>
      <c r="S28" s="34"/>
      <c r="T28" s="34"/>
      <c r="U28" s="34"/>
      <c r="V28" s="34"/>
      <c r="W28" s="264" t="s">
        <v>36</v>
      </c>
      <c r="X28" s="264"/>
      <c r="Y28" s="264"/>
      <c r="Z28" s="264"/>
      <c r="AA28" s="264"/>
      <c r="AB28" s="264"/>
      <c r="AC28" s="264"/>
      <c r="AD28" s="264"/>
      <c r="AE28" s="264"/>
      <c r="AF28" s="34"/>
      <c r="AG28" s="34"/>
      <c r="AH28" s="34"/>
      <c r="AI28" s="34"/>
      <c r="AJ28" s="34"/>
      <c r="AK28" s="264" t="s">
        <v>37</v>
      </c>
      <c r="AL28" s="264"/>
      <c r="AM28" s="264"/>
      <c r="AN28" s="264"/>
      <c r="AO28" s="264"/>
      <c r="AP28" s="34"/>
      <c r="AQ28" s="34"/>
      <c r="AR28" s="37"/>
      <c r="BE28" s="254"/>
    </row>
    <row r="29" spans="1:71" s="3" customFormat="1" ht="14.45" customHeight="1">
      <c r="B29" s="38"/>
      <c r="C29" s="39"/>
      <c r="D29" s="27" t="s">
        <v>38</v>
      </c>
      <c r="E29" s="39"/>
      <c r="F29" s="27" t="s">
        <v>39</v>
      </c>
      <c r="G29" s="39"/>
      <c r="H29" s="39"/>
      <c r="I29" s="39"/>
      <c r="J29" s="39"/>
      <c r="K29" s="39"/>
      <c r="L29" s="267">
        <v>0.21</v>
      </c>
      <c r="M29" s="266"/>
      <c r="N29" s="266"/>
      <c r="O29" s="266"/>
      <c r="P29" s="266"/>
      <c r="Q29" s="39"/>
      <c r="R29" s="39"/>
      <c r="S29" s="39"/>
      <c r="T29" s="39"/>
      <c r="U29" s="39"/>
      <c r="V29" s="39"/>
      <c r="W29" s="265">
        <f>ROUND(AZ94, 2)</f>
        <v>0</v>
      </c>
      <c r="X29" s="266"/>
      <c r="Y29" s="266"/>
      <c r="Z29" s="266"/>
      <c r="AA29" s="266"/>
      <c r="AB29" s="266"/>
      <c r="AC29" s="266"/>
      <c r="AD29" s="266"/>
      <c r="AE29" s="266"/>
      <c r="AF29" s="39"/>
      <c r="AG29" s="39"/>
      <c r="AH29" s="39"/>
      <c r="AI29" s="39"/>
      <c r="AJ29" s="39"/>
      <c r="AK29" s="265">
        <f>ROUND(AV94, 2)</f>
        <v>0</v>
      </c>
      <c r="AL29" s="266"/>
      <c r="AM29" s="266"/>
      <c r="AN29" s="266"/>
      <c r="AO29" s="266"/>
      <c r="AP29" s="39"/>
      <c r="AQ29" s="39"/>
      <c r="AR29" s="40"/>
      <c r="BE29" s="255"/>
    </row>
    <row r="30" spans="1:71" s="3" customFormat="1" ht="14.45" customHeight="1">
      <c r="B30" s="38"/>
      <c r="C30" s="39"/>
      <c r="D30" s="39"/>
      <c r="E30" s="39"/>
      <c r="F30" s="27" t="s">
        <v>40</v>
      </c>
      <c r="G30" s="39"/>
      <c r="H30" s="39"/>
      <c r="I30" s="39"/>
      <c r="J30" s="39"/>
      <c r="K30" s="39"/>
      <c r="L30" s="267">
        <v>0.12</v>
      </c>
      <c r="M30" s="266"/>
      <c r="N30" s="266"/>
      <c r="O30" s="266"/>
      <c r="P30" s="266"/>
      <c r="Q30" s="39"/>
      <c r="R30" s="39"/>
      <c r="S30" s="39"/>
      <c r="T30" s="39"/>
      <c r="U30" s="39"/>
      <c r="V30" s="39"/>
      <c r="W30" s="265">
        <f>ROUND(BA94, 2)</f>
        <v>0</v>
      </c>
      <c r="X30" s="266"/>
      <c r="Y30" s="266"/>
      <c r="Z30" s="266"/>
      <c r="AA30" s="266"/>
      <c r="AB30" s="266"/>
      <c r="AC30" s="266"/>
      <c r="AD30" s="266"/>
      <c r="AE30" s="266"/>
      <c r="AF30" s="39"/>
      <c r="AG30" s="39"/>
      <c r="AH30" s="39"/>
      <c r="AI30" s="39"/>
      <c r="AJ30" s="39"/>
      <c r="AK30" s="265">
        <f>ROUND(AW94, 2)</f>
        <v>0</v>
      </c>
      <c r="AL30" s="266"/>
      <c r="AM30" s="266"/>
      <c r="AN30" s="266"/>
      <c r="AO30" s="266"/>
      <c r="AP30" s="39"/>
      <c r="AQ30" s="39"/>
      <c r="AR30" s="40"/>
      <c r="BE30" s="255"/>
    </row>
    <row r="31" spans="1:71" s="3" customFormat="1" ht="14.45" hidden="1" customHeight="1">
      <c r="B31" s="38"/>
      <c r="C31" s="39"/>
      <c r="D31" s="39"/>
      <c r="E31" s="39"/>
      <c r="F31" s="27" t="s">
        <v>41</v>
      </c>
      <c r="G31" s="39"/>
      <c r="H31" s="39"/>
      <c r="I31" s="39"/>
      <c r="J31" s="39"/>
      <c r="K31" s="39"/>
      <c r="L31" s="267">
        <v>0.21</v>
      </c>
      <c r="M31" s="266"/>
      <c r="N31" s="266"/>
      <c r="O31" s="266"/>
      <c r="P31" s="266"/>
      <c r="Q31" s="39"/>
      <c r="R31" s="39"/>
      <c r="S31" s="39"/>
      <c r="T31" s="39"/>
      <c r="U31" s="39"/>
      <c r="V31" s="39"/>
      <c r="W31" s="265">
        <f>ROUND(BB94, 2)</f>
        <v>0</v>
      </c>
      <c r="X31" s="266"/>
      <c r="Y31" s="266"/>
      <c r="Z31" s="266"/>
      <c r="AA31" s="266"/>
      <c r="AB31" s="266"/>
      <c r="AC31" s="266"/>
      <c r="AD31" s="266"/>
      <c r="AE31" s="266"/>
      <c r="AF31" s="39"/>
      <c r="AG31" s="39"/>
      <c r="AH31" s="39"/>
      <c r="AI31" s="39"/>
      <c r="AJ31" s="39"/>
      <c r="AK31" s="265">
        <v>0</v>
      </c>
      <c r="AL31" s="266"/>
      <c r="AM31" s="266"/>
      <c r="AN31" s="266"/>
      <c r="AO31" s="266"/>
      <c r="AP31" s="39"/>
      <c r="AQ31" s="39"/>
      <c r="AR31" s="40"/>
      <c r="BE31" s="255"/>
    </row>
    <row r="32" spans="1:71" s="3" customFormat="1" ht="14.45" hidden="1" customHeight="1">
      <c r="B32" s="38"/>
      <c r="C32" s="39"/>
      <c r="D32" s="39"/>
      <c r="E32" s="39"/>
      <c r="F32" s="27" t="s">
        <v>42</v>
      </c>
      <c r="G32" s="39"/>
      <c r="H32" s="39"/>
      <c r="I32" s="39"/>
      <c r="J32" s="39"/>
      <c r="K32" s="39"/>
      <c r="L32" s="267">
        <v>0.12</v>
      </c>
      <c r="M32" s="266"/>
      <c r="N32" s="266"/>
      <c r="O32" s="266"/>
      <c r="P32" s="266"/>
      <c r="Q32" s="39"/>
      <c r="R32" s="39"/>
      <c r="S32" s="39"/>
      <c r="T32" s="39"/>
      <c r="U32" s="39"/>
      <c r="V32" s="39"/>
      <c r="W32" s="265">
        <f>ROUND(BC94, 2)</f>
        <v>0</v>
      </c>
      <c r="X32" s="266"/>
      <c r="Y32" s="266"/>
      <c r="Z32" s="266"/>
      <c r="AA32" s="266"/>
      <c r="AB32" s="266"/>
      <c r="AC32" s="266"/>
      <c r="AD32" s="266"/>
      <c r="AE32" s="266"/>
      <c r="AF32" s="39"/>
      <c r="AG32" s="39"/>
      <c r="AH32" s="39"/>
      <c r="AI32" s="39"/>
      <c r="AJ32" s="39"/>
      <c r="AK32" s="265">
        <v>0</v>
      </c>
      <c r="AL32" s="266"/>
      <c r="AM32" s="266"/>
      <c r="AN32" s="266"/>
      <c r="AO32" s="266"/>
      <c r="AP32" s="39"/>
      <c r="AQ32" s="39"/>
      <c r="AR32" s="40"/>
      <c r="BE32" s="255"/>
    </row>
    <row r="33" spans="1:57" s="3" customFormat="1" ht="14.45" hidden="1" customHeight="1">
      <c r="B33" s="38"/>
      <c r="C33" s="39"/>
      <c r="D33" s="39"/>
      <c r="E33" s="39"/>
      <c r="F33" s="27" t="s">
        <v>43</v>
      </c>
      <c r="G33" s="39"/>
      <c r="H33" s="39"/>
      <c r="I33" s="39"/>
      <c r="J33" s="39"/>
      <c r="K33" s="39"/>
      <c r="L33" s="267">
        <v>0</v>
      </c>
      <c r="M33" s="266"/>
      <c r="N33" s="266"/>
      <c r="O33" s="266"/>
      <c r="P33" s="266"/>
      <c r="Q33" s="39"/>
      <c r="R33" s="39"/>
      <c r="S33" s="39"/>
      <c r="T33" s="39"/>
      <c r="U33" s="39"/>
      <c r="V33" s="39"/>
      <c r="W33" s="265">
        <f>ROUND(BD94, 2)</f>
        <v>0</v>
      </c>
      <c r="X33" s="266"/>
      <c r="Y33" s="266"/>
      <c r="Z33" s="266"/>
      <c r="AA33" s="266"/>
      <c r="AB33" s="266"/>
      <c r="AC33" s="266"/>
      <c r="AD33" s="266"/>
      <c r="AE33" s="266"/>
      <c r="AF33" s="39"/>
      <c r="AG33" s="39"/>
      <c r="AH33" s="39"/>
      <c r="AI33" s="39"/>
      <c r="AJ33" s="39"/>
      <c r="AK33" s="265">
        <v>0</v>
      </c>
      <c r="AL33" s="266"/>
      <c r="AM33" s="266"/>
      <c r="AN33" s="266"/>
      <c r="AO33" s="266"/>
      <c r="AP33" s="39"/>
      <c r="AQ33" s="39"/>
      <c r="AR33" s="40"/>
      <c r="BE33" s="255"/>
    </row>
    <row r="34" spans="1:57" s="2" customFormat="1" ht="6.95" customHeight="1">
      <c r="A34" s="32"/>
      <c r="B34" s="33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7"/>
      <c r="BE34" s="254"/>
    </row>
    <row r="35" spans="1:57" s="2" customFormat="1" ht="25.9" customHeight="1">
      <c r="A35" s="32"/>
      <c r="B35" s="33"/>
      <c r="C35" s="41"/>
      <c r="D35" s="42" t="s">
        <v>44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4" t="s">
        <v>45</v>
      </c>
      <c r="U35" s="43"/>
      <c r="V35" s="43"/>
      <c r="W35" s="43"/>
      <c r="X35" s="271" t="s">
        <v>46</v>
      </c>
      <c r="Y35" s="269"/>
      <c r="Z35" s="269"/>
      <c r="AA35" s="269"/>
      <c r="AB35" s="269"/>
      <c r="AC35" s="43"/>
      <c r="AD35" s="43"/>
      <c r="AE35" s="43"/>
      <c r="AF35" s="43"/>
      <c r="AG35" s="43"/>
      <c r="AH35" s="43"/>
      <c r="AI35" s="43"/>
      <c r="AJ35" s="43"/>
      <c r="AK35" s="268">
        <f>SUM(AK26:AK33)</f>
        <v>0</v>
      </c>
      <c r="AL35" s="269"/>
      <c r="AM35" s="269"/>
      <c r="AN35" s="269"/>
      <c r="AO35" s="270"/>
      <c r="AP35" s="41"/>
      <c r="AQ35" s="41"/>
      <c r="AR35" s="37"/>
      <c r="BE35" s="32"/>
    </row>
    <row r="36" spans="1:57" s="2" customFormat="1" ht="6.95" customHeight="1">
      <c r="A36" s="32"/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7"/>
      <c r="BE36" s="32"/>
    </row>
    <row r="37" spans="1:57" s="2" customFormat="1" ht="14.45" customHeight="1">
      <c r="A37" s="32"/>
      <c r="B37" s="33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7"/>
      <c r="BE37" s="32"/>
    </row>
    <row r="38" spans="1:57" s="1" customFormat="1" ht="14.45" customHeight="1"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18"/>
    </row>
    <row r="39" spans="1:57" s="1" customFormat="1" ht="14.45" customHeight="1"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18"/>
    </row>
    <row r="40" spans="1:57" s="1" customFormat="1" ht="14.45" customHeight="1"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18"/>
    </row>
    <row r="41" spans="1:57" s="1" customFormat="1" ht="14.45" customHeight="1"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18"/>
    </row>
    <row r="42" spans="1:57" s="1" customFormat="1" ht="14.45" customHeight="1"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18"/>
    </row>
    <row r="43" spans="1:57" s="1" customFormat="1" ht="14.45" customHeight="1">
      <c r="B43" s="19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18"/>
    </row>
    <row r="44" spans="1:57" s="1" customFormat="1" ht="14.45" customHeight="1"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18"/>
    </row>
    <row r="45" spans="1:57" s="1" customFormat="1" ht="14.45" customHeight="1">
      <c r="B45" s="19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18"/>
    </row>
    <row r="46" spans="1:57" s="1" customFormat="1" ht="14.45" customHeight="1">
      <c r="B46" s="19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18"/>
    </row>
    <row r="47" spans="1:57" s="1" customFormat="1" ht="14.45" customHeight="1">
      <c r="B47" s="19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18"/>
    </row>
    <row r="48" spans="1:57" s="1" customFormat="1" ht="14.45" customHeight="1"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18"/>
    </row>
    <row r="49" spans="1:57" s="2" customFormat="1" ht="14.45" customHeight="1">
      <c r="B49" s="45"/>
      <c r="C49" s="46"/>
      <c r="D49" s="47" t="s">
        <v>47</v>
      </c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7" t="s">
        <v>48</v>
      </c>
      <c r="AI49" s="48"/>
      <c r="AJ49" s="48"/>
      <c r="AK49" s="48"/>
      <c r="AL49" s="48"/>
      <c r="AM49" s="48"/>
      <c r="AN49" s="48"/>
      <c r="AO49" s="48"/>
      <c r="AP49" s="46"/>
      <c r="AQ49" s="46"/>
      <c r="AR49" s="49"/>
    </row>
    <row r="50" spans="1:57" ht="11.25">
      <c r="B50" s="19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18"/>
    </row>
    <row r="51" spans="1:57" ht="11.25">
      <c r="B51" s="19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18"/>
    </row>
    <row r="52" spans="1:57" ht="11.25">
      <c r="B52" s="19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18"/>
    </row>
    <row r="53" spans="1:57" ht="11.25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18"/>
    </row>
    <row r="54" spans="1:57" ht="11.25">
      <c r="B54" s="1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18"/>
    </row>
    <row r="55" spans="1:57" ht="11.25">
      <c r="B55" s="19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18"/>
    </row>
    <row r="56" spans="1:57" ht="11.25">
      <c r="B56" s="19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18"/>
    </row>
    <row r="57" spans="1:57" ht="11.25">
      <c r="B57" s="19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18"/>
    </row>
    <row r="58" spans="1:57" ht="11.25">
      <c r="B58" s="19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18"/>
    </row>
    <row r="59" spans="1:57" ht="11.25">
      <c r="B59" s="19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18"/>
    </row>
    <row r="60" spans="1:57" s="2" customFormat="1" ht="12.75">
      <c r="A60" s="32"/>
      <c r="B60" s="33"/>
      <c r="C60" s="34"/>
      <c r="D60" s="50" t="s">
        <v>49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50" t="s">
        <v>50</v>
      </c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50" t="s">
        <v>49</v>
      </c>
      <c r="AI60" s="36"/>
      <c r="AJ60" s="36"/>
      <c r="AK60" s="36"/>
      <c r="AL60" s="36"/>
      <c r="AM60" s="50" t="s">
        <v>50</v>
      </c>
      <c r="AN60" s="36"/>
      <c r="AO60" s="36"/>
      <c r="AP60" s="34"/>
      <c r="AQ60" s="34"/>
      <c r="AR60" s="37"/>
      <c r="BE60" s="32"/>
    </row>
    <row r="61" spans="1:57" ht="11.25">
      <c r="B61" s="19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18"/>
    </row>
    <row r="62" spans="1:57" ht="11.25">
      <c r="B62" s="19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18"/>
    </row>
    <row r="63" spans="1:57" ht="11.25">
      <c r="B63" s="19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18"/>
    </row>
    <row r="64" spans="1:57" s="2" customFormat="1" ht="12.75">
      <c r="A64" s="32"/>
      <c r="B64" s="33"/>
      <c r="C64" s="34"/>
      <c r="D64" s="47" t="s">
        <v>51</v>
      </c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47" t="s">
        <v>52</v>
      </c>
      <c r="AI64" s="51"/>
      <c r="AJ64" s="51"/>
      <c r="AK64" s="51"/>
      <c r="AL64" s="51"/>
      <c r="AM64" s="51"/>
      <c r="AN64" s="51"/>
      <c r="AO64" s="51"/>
      <c r="AP64" s="34"/>
      <c r="AQ64" s="34"/>
      <c r="AR64" s="37"/>
      <c r="BE64" s="32"/>
    </row>
    <row r="65" spans="1:57" ht="11.25">
      <c r="B65" s="19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18"/>
    </row>
    <row r="66" spans="1:57" ht="11.25">
      <c r="B66" s="19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18"/>
    </row>
    <row r="67" spans="1:57" ht="11.25">
      <c r="B67" s="19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18"/>
    </row>
    <row r="68" spans="1:57" ht="11.25">
      <c r="B68" s="19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18"/>
    </row>
    <row r="69" spans="1:57" ht="11.25">
      <c r="B69" s="19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18"/>
    </row>
    <row r="70" spans="1:57" ht="11.25">
      <c r="B70" s="19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18"/>
    </row>
    <row r="71" spans="1:57" ht="11.25">
      <c r="B71" s="19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18"/>
    </row>
    <row r="72" spans="1:57" ht="11.25">
      <c r="B72" s="19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18"/>
    </row>
    <row r="73" spans="1:57" ht="11.25">
      <c r="B73" s="19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18"/>
    </row>
    <row r="74" spans="1:57" ht="11.25">
      <c r="B74" s="19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18"/>
    </row>
    <row r="75" spans="1:57" s="2" customFormat="1" ht="12.75">
      <c r="A75" s="32"/>
      <c r="B75" s="33"/>
      <c r="C75" s="34"/>
      <c r="D75" s="50" t="s">
        <v>49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50" t="s">
        <v>50</v>
      </c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50" t="s">
        <v>49</v>
      </c>
      <c r="AI75" s="36"/>
      <c r="AJ75" s="36"/>
      <c r="AK75" s="36"/>
      <c r="AL75" s="36"/>
      <c r="AM75" s="50" t="s">
        <v>50</v>
      </c>
      <c r="AN75" s="36"/>
      <c r="AO75" s="36"/>
      <c r="AP75" s="34"/>
      <c r="AQ75" s="34"/>
      <c r="AR75" s="37"/>
      <c r="BE75" s="32"/>
    </row>
    <row r="76" spans="1:57" s="2" customFormat="1" ht="11.25">
      <c r="A76" s="32"/>
      <c r="B76" s="33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7"/>
      <c r="BE76" s="32"/>
    </row>
    <row r="77" spans="1:57" s="2" customFormat="1" ht="6.95" customHeight="1">
      <c r="A77" s="32"/>
      <c r="B77" s="52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53"/>
      <c r="AO77" s="53"/>
      <c r="AP77" s="53"/>
      <c r="AQ77" s="53"/>
      <c r="AR77" s="37"/>
      <c r="BE77" s="32"/>
    </row>
    <row r="81" spans="1:91" s="2" customFormat="1" ht="6.95" customHeight="1">
      <c r="A81" s="32"/>
      <c r="B81" s="54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37"/>
      <c r="BE81" s="32"/>
    </row>
    <row r="82" spans="1:91" s="2" customFormat="1" ht="24.95" customHeight="1">
      <c r="A82" s="32"/>
      <c r="B82" s="33"/>
      <c r="C82" s="21" t="s">
        <v>53</v>
      </c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7"/>
      <c r="BE82" s="32"/>
    </row>
    <row r="83" spans="1:91" s="2" customFormat="1" ht="6.95" customHeight="1">
      <c r="A83" s="32"/>
      <c r="B83" s="33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7"/>
      <c r="BE83" s="32"/>
    </row>
    <row r="84" spans="1:91" s="4" customFormat="1" ht="12" customHeight="1">
      <c r="B84" s="56"/>
      <c r="C84" s="27" t="s">
        <v>13</v>
      </c>
      <c r="D84" s="57"/>
      <c r="E84" s="57"/>
      <c r="F84" s="57"/>
      <c r="G84" s="57"/>
      <c r="H84" s="57"/>
      <c r="I84" s="57"/>
      <c r="J84" s="57"/>
      <c r="K84" s="57"/>
      <c r="L84" s="57" t="str">
        <f>K5</f>
        <v>3157</v>
      </c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57"/>
      <c r="AK84" s="57"/>
      <c r="AL84" s="57"/>
      <c r="AM84" s="57"/>
      <c r="AN84" s="57"/>
      <c r="AO84" s="57"/>
      <c r="AP84" s="57"/>
      <c r="AQ84" s="57"/>
      <c r="AR84" s="58"/>
    </row>
    <row r="85" spans="1:91" s="5" customFormat="1" ht="36.950000000000003" customHeight="1">
      <c r="B85" s="59"/>
      <c r="C85" s="60" t="s">
        <v>16</v>
      </c>
      <c r="D85" s="61"/>
      <c r="E85" s="61"/>
      <c r="F85" s="61"/>
      <c r="G85" s="61"/>
      <c r="H85" s="61"/>
      <c r="I85" s="61"/>
      <c r="J85" s="61"/>
      <c r="K85" s="61"/>
      <c r="L85" s="232" t="str">
        <f>K6</f>
        <v>Oprava místních komunikací V obci Hrádek 2024</v>
      </c>
      <c r="M85" s="233"/>
      <c r="N85" s="233"/>
      <c r="O85" s="233"/>
      <c r="P85" s="233"/>
      <c r="Q85" s="233"/>
      <c r="R85" s="233"/>
      <c r="S85" s="233"/>
      <c r="T85" s="233"/>
      <c r="U85" s="233"/>
      <c r="V85" s="233"/>
      <c r="W85" s="233"/>
      <c r="X85" s="233"/>
      <c r="Y85" s="233"/>
      <c r="Z85" s="233"/>
      <c r="AA85" s="233"/>
      <c r="AB85" s="233"/>
      <c r="AC85" s="233"/>
      <c r="AD85" s="233"/>
      <c r="AE85" s="233"/>
      <c r="AF85" s="233"/>
      <c r="AG85" s="233"/>
      <c r="AH85" s="233"/>
      <c r="AI85" s="233"/>
      <c r="AJ85" s="233"/>
      <c r="AK85" s="233"/>
      <c r="AL85" s="233"/>
      <c r="AM85" s="233"/>
      <c r="AN85" s="233"/>
      <c r="AO85" s="233"/>
      <c r="AP85" s="61"/>
      <c r="AQ85" s="61"/>
      <c r="AR85" s="62"/>
    </row>
    <row r="86" spans="1:91" s="2" customFormat="1" ht="6.95" customHeight="1">
      <c r="A86" s="32"/>
      <c r="B86" s="33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7"/>
      <c r="BE86" s="32"/>
    </row>
    <row r="87" spans="1:91" s="2" customFormat="1" ht="12" customHeight="1">
      <c r="A87" s="32"/>
      <c r="B87" s="33"/>
      <c r="C87" s="27" t="s">
        <v>20</v>
      </c>
      <c r="D87" s="34"/>
      <c r="E87" s="34"/>
      <c r="F87" s="34"/>
      <c r="G87" s="34"/>
      <c r="H87" s="34"/>
      <c r="I87" s="34"/>
      <c r="J87" s="34"/>
      <c r="K87" s="34"/>
      <c r="L87" s="63" t="str">
        <f>IF(K8="","",K8)</f>
        <v>Hrádek</v>
      </c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27" t="s">
        <v>22</v>
      </c>
      <c r="AJ87" s="34"/>
      <c r="AK87" s="34"/>
      <c r="AL87" s="34"/>
      <c r="AM87" s="234" t="str">
        <f>IF(AN8= "","",AN8)</f>
        <v>19. 8. 2024</v>
      </c>
      <c r="AN87" s="234"/>
      <c r="AO87" s="34"/>
      <c r="AP87" s="34"/>
      <c r="AQ87" s="34"/>
      <c r="AR87" s="37"/>
      <c r="BE87" s="32"/>
    </row>
    <row r="88" spans="1:91" s="2" customFormat="1" ht="6.95" customHeight="1">
      <c r="A88" s="32"/>
      <c r="B88" s="33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7"/>
      <c r="BE88" s="32"/>
    </row>
    <row r="89" spans="1:91" s="2" customFormat="1" ht="15.2" customHeight="1">
      <c r="A89" s="32"/>
      <c r="B89" s="33"/>
      <c r="C89" s="27" t="s">
        <v>24</v>
      </c>
      <c r="D89" s="34"/>
      <c r="E89" s="34"/>
      <c r="F89" s="34"/>
      <c r="G89" s="34"/>
      <c r="H89" s="34"/>
      <c r="I89" s="34"/>
      <c r="J89" s="34"/>
      <c r="K89" s="34"/>
      <c r="L89" s="57" t="str">
        <f>IF(E11= "","",E11)</f>
        <v xml:space="preserve"> </v>
      </c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27" t="s">
        <v>30</v>
      </c>
      <c r="AJ89" s="34"/>
      <c r="AK89" s="34"/>
      <c r="AL89" s="34"/>
      <c r="AM89" s="235" t="str">
        <f>IF(E17="","",E17)</f>
        <v xml:space="preserve"> </v>
      </c>
      <c r="AN89" s="236"/>
      <c r="AO89" s="236"/>
      <c r="AP89" s="236"/>
      <c r="AQ89" s="34"/>
      <c r="AR89" s="37"/>
      <c r="AS89" s="237" t="s">
        <v>54</v>
      </c>
      <c r="AT89" s="238"/>
      <c r="AU89" s="65"/>
      <c r="AV89" s="65"/>
      <c r="AW89" s="65"/>
      <c r="AX89" s="65"/>
      <c r="AY89" s="65"/>
      <c r="AZ89" s="65"/>
      <c r="BA89" s="65"/>
      <c r="BB89" s="65"/>
      <c r="BC89" s="65"/>
      <c r="BD89" s="66"/>
      <c r="BE89" s="32"/>
    </row>
    <row r="90" spans="1:91" s="2" customFormat="1" ht="15.2" customHeight="1">
      <c r="A90" s="32"/>
      <c r="B90" s="33"/>
      <c r="C90" s="27" t="s">
        <v>28</v>
      </c>
      <c r="D90" s="34"/>
      <c r="E90" s="34"/>
      <c r="F90" s="34"/>
      <c r="G90" s="34"/>
      <c r="H90" s="34"/>
      <c r="I90" s="34"/>
      <c r="J90" s="34"/>
      <c r="K90" s="34"/>
      <c r="L90" s="57" t="str">
        <f>IF(E14= "Vyplň údaj","",E14)</f>
        <v/>
      </c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27" t="s">
        <v>31</v>
      </c>
      <c r="AJ90" s="34"/>
      <c r="AK90" s="34"/>
      <c r="AL90" s="34"/>
      <c r="AM90" s="235" t="str">
        <f>IF(E20="","",E20)</f>
        <v xml:space="preserve"> </v>
      </c>
      <c r="AN90" s="236"/>
      <c r="AO90" s="236"/>
      <c r="AP90" s="236"/>
      <c r="AQ90" s="34"/>
      <c r="AR90" s="37"/>
      <c r="AS90" s="239"/>
      <c r="AT90" s="240"/>
      <c r="AU90" s="67"/>
      <c r="AV90" s="67"/>
      <c r="AW90" s="67"/>
      <c r="AX90" s="67"/>
      <c r="AY90" s="67"/>
      <c r="AZ90" s="67"/>
      <c r="BA90" s="67"/>
      <c r="BB90" s="67"/>
      <c r="BC90" s="67"/>
      <c r="BD90" s="68"/>
      <c r="BE90" s="32"/>
    </row>
    <row r="91" spans="1:91" s="2" customFormat="1" ht="10.9" customHeight="1">
      <c r="A91" s="32"/>
      <c r="B91" s="33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7"/>
      <c r="AS91" s="241"/>
      <c r="AT91" s="242"/>
      <c r="AU91" s="69"/>
      <c r="AV91" s="69"/>
      <c r="AW91" s="69"/>
      <c r="AX91" s="69"/>
      <c r="AY91" s="69"/>
      <c r="AZ91" s="69"/>
      <c r="BA91" s="69"/>
      <c r="BB91" s="69"/>
      <c r="BC91" s="69"/>
      <c r="BD91" s="70"/>
      <c r="BE91" s="32"/>
    </row>
    <row r="92" spans="1:91" s="2" customFormat="1" ht="29.25" customHeight="1">
      <c r="A92" s="32"/>
      <c r="B92" s="33"/>
      <c r="C92" s="243" t="s">
        <v>55</v>
      </c>
      <c r="D92" s="244"/>
      <c r="E92" s="244"/>
      <c r="F92" s="244"/>
      <c r="G92" s="244"/>
      <c r="H92" s="71"/>
      <c r="I92" s="246" t="s">
        <v>56</v>
      </c>
      <c r="J92" s="244"/>
      <c r="K92" s="244"/>
      <c r="L92" s="244"/>
      <c r="M92" s="244"/>
      <c r="N92" s="244"/>
      <c r="O92" s="244"/>
      <c r="P92" s="244"/>
      <c r="Q92" s="244"/>
      <c r="R92" s="244"/>
      <c r="S92" s="244"/>
      <c r="T92" s="244"/>
      <c r="U92" s="244"/>
      <c r="V92" s="244"/>
      <c r="W92" s="244"/>
      <c r="X92" s="244"/>
      <c r="Y92" s="244"/>
      <c r="Z92" s="244"/>
      <c r="AA92" s="244"/>
      <c r="AB92" s="244"/>
      <c r="AC92" s="244"/>
      <c r="AD92" s="244"/>
      <c r="AE92" s="244"/>
      <c r="AF92" s="244"/>
      <c r="AG92" s="245" t="s">
        <v>57</v>
      </c>
      <c r="AH92" s="244"/>
      <c r="AI92" s="244"/>
      <c r="AJ92" s="244"/>
      <c r="AK92" s="244"/>
      <c r="AL92" s="244"/>
      <c r="AM92" s="244"/>
      <c r="AN92" s="246" t="s">
        <v>58</v>
      </c>
      <c r="AO92" s="244"/>
      <c r="AP92" s="247"/>
      <c r="AQ92" s="72" t="s">
        <v>59</v>
      </c>
      <c r="AR92" s="37"/>
      <c r="AS92" s="73" t="s">
        <v>60</v>
      </c>
      <c r="AT92" s="74" t="s">
        <v>61</v>
      </c>
      <c r="AU92" s="74" t="s">
        <v>62</v>
      </c>
      <c r="AV92" s="74" t="s">
        <v>63</v>
      </c>
      <c r="AW92" s="74" t="s">
        <v>64</v>
      </c>
      <c r="AX92" s="74" t="s">
        <v>65</v>
      </c>
      <c r="AY92" s="74" t="s">
        <v>66</v>
      </c>
      <c r="AZ92" s="74" t="s">
        <v>67</v>
      </c>
      <c r="BA92" s="74" t="s">
        <v>68</v>
      </c>
      <c r="BB92" s="74" t="s">
        <v>69</v>
      </c>
      <c r="BC92" s="74" t="s">
        <v>70</v>
      </c>
      <c r="BD92" s="75" t="s">
        <v>71</v>
      </c>
      <c r="BE92" s="32"/>
    </row>
    <row r="93" spans="1:91" s="2" customFormat="1" ht="10.9" customHeight="1">
      <c r="A93" s="32"/>
      <c r="B93" s="33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7"/>
      <c r="AS93" s="76"/>
      <c r="AT93" s="77"/>
      <c r="AU93" s="77"/>
      <c r="AV93" s="77"/>
      <c r="AW93" s="77"/>
      <c r="AX93" s="77"/>
      <c r="AY93" s="77"/>
      <c r="AZ93" s="77"/>
      <c r="BA93" s="77"/>
      <c r="BB93" s="77"/>
      <c r="BC93" s="77"/>
      <c r="BD93" s="78"/>
      <c r="BE93" s="32"/>
    </row>
    <row r="94" spans="1:91" s="6" customFormat="1" ht="32.450000000000003" customHeight="1">
      <c r="B94" s="79"/>
      <c r="C94" s="80" t="s">
        <v>72</v>
      </c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  <c r="AC94" s="81"/>
      <c r="AD94" s="81"/>
      <c r="AE94" s="81"/>
      <c r="AF94" s="81"/>
      <c r="AG94" s="251">
        <f>ROUND(SUM(AG95:AG100),2)</f>
        <v>0</v>
      </c>
      <c r="AH94" s="251"/>
      <c r="AI94" s="251"/>
      <c r="AJ94" s="251"/>
      <c r="AK94" s="251"/>
      <c r="AL94" s="251"/>
      <c r="AM94" s="251"/>
      <c r="AN94" s="252">
        <f t="shared" ref="AN94:AN100" si="0">SUM(AG94,AT94)</f>
        <v>0</v>
      </c>
      <c r="AO94" s="252"/>
      <c r="AP94" s="252"/>
      <c r="AQ94" s="83" t="s">
        <v>1</v>
      </c>
      <c r="AR94" s="84"/>
      <c r="AS94" s="85">
        <f>ROUND(SUM(AS95:AS100),2)</f>
        <v>0</v>
      </c>
      <c r="AT94" s="86">
        <f t="shared" ref="AT94:AT100" si="1">ROUND(SUM(AV94:AW94),2)</f>
        <v>0</v>
      </c>
      <c r="AU94" s="87">
        <f>ROUND(SUM(AU95:AU100),5)</f>
        <v>0</v>
      </c>
      <c r="AV94" s="86">
        <f>ROUND(AZ94*L29,2)</f>
        <v>0</v>
      </c>
      <c r="AW94" s="86">
        <f>ROUND(BA94*L30,2)</f>
        <v>0</v>
      </c>
      <c r="AX94" s="86">
        <f>ROUND(BB94*L29,2)</f>
        <v>0</v>
      </c>
      <c r="AY94" s="86">
        <f>ROUND(BC94*L30,2)</f>
        <v>0</v>
      </c>
      <c r="AZ94" s="86">
        <f>ROUND(SUM(AZ95:AZ100),2)</f>
        <v>0</v>
      </c>
      <c r="BA94" s="86">
        <f>ROUND(SUM(BA95:BA100),2)</f>
        <v>0</v>
      </c>
      <c r="BB94" s="86">
        <f>ROUND(SUM(BB95:BB100),2)</f>
        <v>0</v>
      </c>
      <c r="BC94" s="86">
        <f>ROUND(SUM(BC95:BC100),2)</f>
        <v>0</v>
      </c>
      <c r="BD94" s="88">
        <f>ROUND(SUM(BD95:BD100),2)</f>
        <v>0</v>
      </c>
      <c r="BS94" s="89" t="s">
        <v>73</v>
      </c>
      <c r="BT94" s="89" t="s">
        <v>74</v>
      </c>
      <c r="BU94" s="90" t="s">
        <v>75</v>
      </c>
      <c r="BV94" s="89" t="s">
        <v>76</v>
      </c>
      <c r="BW94" s="89" t="s">
        <v>5</v>
      </c>
      <c r="BX94" s="89" t="s">
        <v>77</v>
      </c>
      <c r="CL94" s="89" t="s">
        <v>1</v>
      </c>
    </row>
    <row r="95" spans="1:91" s="7" customFormat="1" ht="16.5" customHeight="1">
      <c r="A95" s="91" t="s">
        <v>78</v>
      </c>
      <c r="B95" s="92"/>
      <c r="C95" s="93"/>
      <c r="D95" s="248" t="s">
        <v>79</v>
      </c>
      <c r="E95" s="248"/>
      <c r="F95" s="248"/>
      <c r="G95" s="248"/>
      <c r="H95" s="248"/>
      <c r="I95" s="94"/>
      <c r="J95" s="248" t="s">
        <v>80</v>
      </c>
      <c r="K95" s="248"/>
      <c r="L95" s="248"/>
      <c r="M95" s="248"/>
      <c r="N95" s="248"/>
      <c r="O95" s="248"/>
      <c r="P95" s="248"/>
      <c r="Q95" s="248"/>
      <c r="R95" s="248"/>
      <c r="S95" s="248"/>
      <c r="T95" s="248"/>
      <c r="U95" s="248"/>
      <c r="V95" s="248"/>
      <c r="W95" s="248"/>
      <c r="X95" s="248"/>
      <c r="Y95" s="248"/>
      <c r="Z95" s="248"/>
      <c r="AA95" s="248"/>
      <c r="AB95" s="248"/>
      <c r="AC95" s="248"/>
      <c r="AD95" s="248"/>
      <c r="AE95" s="248"/>
      <c r="AF95" s="248"/>
      <c r="AG95" s="249">
        <f>'01 - MK ZÁPLOTÍ'!J30</f>
        <v>0</v>
      </c>
      <c r="AH95" s="250"/>
      <c r="AI95" s="250"/>
      <c r="AJ95" s="250"/>
      <c r="AK95" s="250"/>
      <c r="AL95" s="250"/>
      <c r="AM95" s="250"/>
      <c r="AN95" s="249">
        <f t="shared" si="0"/>
        <v>0</v>
      </c>
      <c r="AO95" s="250"/>
      <c r="AP95" s="250"/>
      <c r="AQ95" s="95" t="s">
        <v>81</v>
      </c>
      <c r="AR95" s="96"/>
      <c r="AS95" s="97">
        <v>0</v>
      </c>
      <c r="AT95" s="98">
        <f t="shared" si="1"/>
        <v>0</v>
      </c>
      <c r="AU95" s="99">
        <f>'01 - MK ZÁPLOTÍ'!P122</f>
        <v>0</v>
      </c>
      <c r="AV95" s="98">
        <f>'01 - MK ZÁPLOTÍ'!J33</f>
        <v>0</v>
      </c>
      <c r="AW95" s="98">
        <f>'01 - MK ZÁPLOTÍ'!J34</f>
        <v>0</v>
      </c>
      <c r="AX95" s="98">
        <f>'01 - MK ZÁPLOTÍ'!J35</f>
        <v>0</v>
      </c>
      <c r="AY95" s="98">
        <f>'01 - MK ZÁPLOTÍ'!J36</f>
        <v>0</v>
      </c>
      <c r="AZ95" s="98">
        <f>'01 - MK ZÁPLOTÍ'!F33</f>
        <v>0</v>
      </c>
      <c r="BA95" s="98">
        <f>'01 - MK ZÁPLOTÍ'!F34</f>
        <v>0</v>
      </c>
      <c r="BB95" s="98">
        <f>'01 - MK ZÁPLOTÍ'!F35</f>
        <v>0</v>
      </c>
      <c r="BC95" s="98">
        <f>'01 - MK ZÁPLOTÍ'!F36</f>
        <v>0</v>
      </c>
      <c r="BD95" s="100">
        <f>'01 - MK ZÁPLOTÍ'!F37</f>
        <v>0</v>
      </c>
      <c r="BT95" s="101" t="s">
        <v>82</v>
      </c>
      <c r="BV95" s="101" t="s">
        <v>76</v>
      </c>
      <c r="BW95" s="101" t="s">
        <v>83</v>
      </c>
      <c r="BX95" s="101" t="s">
        <v>5</v>
      </c>
      <c r="CL95" s="101" t="s">
        <v>1</v>
      </c>
      <c r="CM95" s="101" t="s">
        <v>84</v>
      </c>
    </row>
    <row r="96" spans="1:91" s="7" customFormat="1" ht="16.5" customHeight="1">
      <c r="A96" s="91" t="s">
        <v>78</v>
      </c>
      <c r="B96" s="92"/>
      <c r="C96" s="93"/>
      <c r="D96" s="248" t="s">
        <v>85</v>
      </c>
      <c r="E96" s="248"/>
      <c r="F96" s="248"/>
      <c r="G96" s="248"/>
      <c r="H96" s="248"/>
      <c r="I96" s="94"/>
      <c r="J96" s="248" t="s">
        <v>86</v>
      </c>
      <c r="K96" s="248"/>
      <c r="L96" s="248"/>
      <c r="M96" s="248"/>
      <c r="N96" s="248"/>
      <c r="O96" s="248"/>
      <c r="P96" s="248"/>
      <c r="Q96" s="248"/>
      <c r="R96" s="248"/>
      <c r="S96" s="248"/>
      <c r="T96" s="248"/>
      <c r="U96" s="248"/>
      <c r="V96" s="248"/>
      <c r="W96" s="248"/>
      <c r="X96" s="248"/>
      <c r="Y96" s="248"/>
      <c r="Z96" s="248"/>
      <c r="AA96" s="248"/>
      <c r="AB96" s="248"/>
      <c r="AC96" s="248"/>
      <c r="AD96" s="248"/>
      <c r="AE96" s="248"/>
      <c r="AF96" s="248"/>
      <c r="AG96" s="249">
        <f>'02 - MK KEMPČICE WATSON'!J30</f>
        <v>0</v>
      </c>
      <c r="AH96" s="250"/>
      <c r="AI96" s="250"/>
      <c r="AJ96" s="250"/>
      <c r="AK96" s="250"/>
      <c r="AL96" s="250"/>
      <c r="AM96" s="250"/>
      <c r="AN96" s="249">
        <f t="shared" si="0"/>
        <v>0</v>
      </c>
      <c r="AO96" s="250"/>
      <c r="AP96" s="250"/>
      <c r="AQ96" s="95" t="s">
        <v>81</v>
      </c>
      <c r="AR96" s="96"/>
      <c r="AS96" s="97">
        <v>0</v>
      </c>
      <c r="AT96" s="98">
        <f t="shared" si="1"/>
        <v>0</v>
      </c>
      <c r="AU96" s="99">
        <f>'02 - MK KEMPČICE WATSON'!P122</f>
        <v>0</v>
      </c>
      <c r="AV96" s="98">
        <f>'02 - MK KEMPČICE WATSON'!J33</f>
        <v>0</v>
      </c>
      <c r="AW96" s="98">
        <f>'02 - MK KEMPČICE WATSON'!J34</f>
        <v>0</v>
      </c>
      <c r="AX96" s="98">
        <f>'02 - MK KEMPČICE WATSON'!J35</f>
        <v>0</v>
      </c>
      <c r="AY96" s="98">
        <f>'02 - MK KEMPČICE WATSON'!J36</f>
        <v>0</v>
      </c>
      <c r="AZ96" s="98">
        <f>'02 - MK KEMPČICE WATSON'!F33</f>
        <v>0</v>
      </c>
      <c r="BA96" s="98">
        <f>'02 - MK KEMPČICE WATSON'!F34</f>
        <v>0</v>
      </c>
      <c r="BB96" s="98">
        <f>'02 - MK KEMPČICE WATSON'!F35</f>
        <v>0</v>
      </c>
      <c r="BC96" s="98">
        <f>'02 - MK KEMPČICE WATSON'!F36</f>
        <v>0</v>
      </c>
      <c r="BD96" s="100">
        <f>'02 - MK KEMPČICE WATSON'!F37</f>
        <v>0</v>
      </c>
      <c r="BT96" s="101" t="s">
        <v>82</v>
      </c>
      <c r="BV96" s="101" t="s">
        <v>76</v>
      </c>
      <c r="BW96" s="101" t="s">
        <v>87</v>
      </c>
      <c r="BX96" s="101" t="s">
        <v>5</v>
      </c>
      <c r="CL96" s="101" t="s">
        <v>1</v>
      </c>
      <c r="CM96" s="101" t="s">
        <v>84</v>
      </c>
    </row>
    <row r="97" spans="1:91" s="7" customFormat="1" ht="16.5" customHeight="1">
      <c r="A97" s="91" t="s">
        <v>78</v>
      </c>
      <c r="B97" s="92"/>
      <c r="C97" s="93"/>
      <c r="D97" s="248" t="s">
        <v>88</v>
      </c>
      <c r="E97" s="248"/>
      <c r="F97" s="248"/>
      <c r="G97" s="248"/>
      <c r="H97" s="248"/>
      <c r="I97" s="94"/>
      <c r="J97" s="248" t="s">
        <v>89</v>
      </c>
      <c r="K97" s="248"/>
      <c r="L97" s="248"/>
      <c r="M97" s="248"/>
      <c r="N97" s="248"/>
      <c r="O97" s="248"/>
      <c r="P97" s="248"/>
      <c r="Q97" s="248"/>
      <c r="R97" s="248"/>
      <c r="S97" s="248"/>
      <c r="T97" s="248"/>
      <c r="U97" s="248"/>
      <c r="V97" s="248"/>
      <c r="W97" s="248"/>
      <c r="X97" s="248"/>
      <c r="Y97" s="248"/>
      <c r="Z97" s="248"/>
      <c r="AA97" s="248"/>
      <c r="AB97" s="248"/>
      <c r="AC97" s="248"/>
      <c r="AD97" s="248"/>
      <c r="AE97" s="248"/>
      <c r="AF97" s="248"/>
      <c r="AG97" s="249">
        <f>'03 - MK KEMPČICE č.p. 580'!J30</f>
        <v>0</v>
      </c>
      <c r="AH97" s="250"/>
      <c r="AI97" s="250"/>
      <c r="AJ97" s="250"/>
      <c r="AK97" s="250"/>
      <c r="AL97" s="250"/>
      <c r="AM97" s="250"/>
      <c r="AN97" s="249">
        <f t="shared" si="0"/>
        <v>0</v>
      </c>
      <c r="AO97" s="250"/>
      <c r="AP97" s="250"/>
      <c r="AQ97" s="95" t="s">
        <v>81</v>
      </c>
      <c r="AR97" s="96"/>
      <c r="AS97" s="97">
        <v>0</v>
      </c>
      <c r="AT97" s="98">
        <f t="shared" si="1"/>
        <v>0</v>
      </c>
      <c r="AU97" s="99">
        <f>'03 - MK KEMPČICE č.p. 580'!P121</f>
        <v>0</v>
      </c>
      <c r="AV97" s="98">
        <f>'03 - MK KEMPČICE č.p. 580'!J33</f>
        <v>0</v>
      </c>
      <c r="AW97" s="98">
        <f>'03 - MK KEMPČICE č.p. 580'!J34</f>
        <v>0</v>
      </c>
      <c r="AX97" s="98">
        <f>'03 - MK KEMPČICE č.p. 580'!J35</f>
        <v>0</v>
      </c>
      <c r="AY97" s="98">
        <f>'03 - MK KEMPČICE č.p. 580'!J36</f>
        <v>0</v>
      </c>
      <c r="AZ97" s="98">
        <f>'03 - MK KEMPČICE č.p. 580'!F33</f>
        <v>0</v>
      </c>
      <c r="BA97" s="98">
        <f>'03 - MK KEMPČICE č.p. 580'!F34</f>
        <v>0</v>
      </c>
      <c r="BB97" s="98">
        <f>'03 - MK KEMPČICE č.p. 580'!F35</f>
        <v>0</v>
      </c>
      <c r="BC97" s="98">
        <f>'03 - MK KEMPČICE č.p. 580'!F36</f>
        <v>0</v>
      </c>
      <c r="BD97" s="100">
        <f>'03 - MK KEMPČICE č.p. 580'!F37</f>
        <v>0</v>
      </c>
      <c r="BT97" s="101" t="s">
        <v>82</v>
      </c>
      <c r="BV97" s="101" t="s">
        <v>76</v>
      </c>
      <c r="BW97" s="101" t="s">
        <v>90</v>
      </c>
      <c r="BX97" s="101" t="s">
        <v>5</v>
      </c>
      <c r="CL97" s="101" t="s">
        <v>1</v>
      </c>
      <c r="CM97" s="101" t="s">
        <v>84</v>
      </c>
    </row>
    <row r="98" spans="1:91" s="7" customFormat="1" ht="16.5" customHeight="1">
      <c r="A98" s="91" t="s">
        <v>78</v>
      </c>
      <c r="B98" s="92"/>
      <c r="C98" s="93"/>
      <c r="D98" s="248" t="s">
        <v>91</v>
      </c>
      <c r="E98" s="248"/>
      <c r="F98" s="248"/>
      <c r="G98" s="248"/>
      <c r="H98" s="248"/>
      <c r="I98" s="94"/>
      <c r="J98" s="248" t="s">
        <v>92</v>
      </c>
      <c r="K98" s="248"/>
      <c r="L98" s="248"/>
      <c r="M98" s="248"/>
      <c r="N98" s="248"/>
      <c r="O98" s="248"/>
      <c r="P98" s="248"/>
      <c r="Q98" s="248"/>
      <c r="R98" s="248"/>
      <c r="S98" s="248"/>
      <c r="T98" s="248"/>
      <c r="U98" s="248"/>
      <c r="V98" s="248"/>
      <c r="W98" s="248"/>
      <c r="X98" s="248"/>
      <c r="Y98" s="248"/>
      <c r="Z98" s="248"/>
      <c r="AA98" s="248"/>
      <c r="AB98" s="248"/>
      <c r="AC98" s="248"/>
      <c r="AD98" s="248"/>
      <c r="AE98" s="248"/>
      <c r="AF98" s="248"/>
      <c r="AG98" s="249">
        <f>'04 - MK KEMPČICE TOČNA'!J30</f>
        <v>0</v>
      </c>
      <c r="AH98" s="250"/>
      <c r="AI98" s="250"/>
      <c r="AJ98" s="250"/>
      <c r="AK98" s="250"/>
      <c r="AL98" s="250"/>
      <c r="AM98" s="250"/>
      <c r="AN98" s="249">
        <f t="shared" si="0"/>
        <v>0</v>
      </c>
      <c r="AO98" s="250"/>
      <c r="AP98" s="250"/>
      <c r="AQ98" s="95" t="s">
        <v>81</v>
      </c>
      <c r="AR98" s="96"/>
      <c r="AS98" s="97">
        <v>0</v>
      </c>
      <c r="AT98" s="98">
        <f t="shared" si="1"/>
        <v>0</v>
      </c>
      <c r="AU98" s="99">
        <f>'04 - MK KEMPČICE TOČNA'!P122</f>
        <v>0</v>
      </c>
      <c r="AV98" s="98">
        <f>'04 - MK KEMPČICE TOČNA'!J33</f>
        <v>0</v>
      </c>
      <c r="AW98" s="98">
        <f>'04 - MK KEMPČICE TOČNA'!J34</f>
        <v>0</v>
      </c>
      <c r="AX98" s="98">
        <f>'04 - MK KEMPČICE TOČNA'!J35</f>
        <v>0</v>
      </c>
      <c r="AY98" s="98">
        <f>'04 - MK KEMPČICE TOČNA'!J36</f>
        <v>0</v>
      </c>
      <c r="AZ98" s="98">
        <f>'04 - MK KEMPČICE TOČNA'!F33</f>
        <v>0</v>
      </c>
      <c r="BA98" s="98">
        <f>'04 - MK KEMPČICE TOČNA'!F34</f>
        <v>0</v>
      </c>
      <c r="BB98" s="98">
        <f>'04 - MK KEMPČICE TOČNA'!F35</f>
        <v>0</v>
      </c>
      <c r="BC98" s="98">
        <f>'04 - MK KEMPČICE TOČNA'!F36</f>
        <v>0</v>
      </c>
      <c r="BD98" s="100">
        <f>'04 - MK KEMPČICE TOČNA'!F37</f>
        <v>0</v>
      </c>
      <c r="BT98" s="101" t="s">
        <v>82</v>
      </c>
      <c r="BV98" s="101" t="s">
        <v>76</v>
      </c>
      <c r="BW98" s="101" t="s">
        <v>93</v>
      </c>
      <c r="BX98" s="101" t="s">
        <v>5</v>
      </c>
      <c r="CL98" s="101" t="s">
        <v>1</v>
      </c>
      <c r="CM98" s="101" t="s">
        <v>84</v>
      </c>
    </row>
    <row r="99" spans="1:91" s="7" customFormat="1" ht="16.5" customHeight="1">
      <c r="A99" s="91" t="s">
        <v>78</v>
      </c>
      <c r="B99" s="92"/>
      <c r="C99" s="93"/>
      <c r="D99" s="248" t="s">
        <v>94</v>
      </c>
      <c r="E99" s="248"/>
      <c r="F99" s="248"/>
      <c r="G99" s="248"/>
      <c r="H99" s="248"/>
      <c r="I99" s="94"/>
      <c r="J99" s="248" t="s">
        <v>95</v>
      </c>
      <c r="K99" s="248"/>
      <c r="L99" s="248"/>
      <c r="M99" s="248"/>
      <c r="N99" s="248"/>
      <c r="O99" s="248"/>
      <c r="P99" s="248"/>
      <c r="Q99" s="248"/>
      <c r="R99" s="248"/>
      <c r="S99" s="248"/>
      <c r="T99" s="248"/>
      <c r="U99" s="248"/>
      <c r="V99" s="248"/>
      <c r="W99" s="248"/>
      <c r="X99" s="248"/>
      <c r="Y99" s="248"/>
      <c r="Z99" s="248"/>
      <c r="AA99" s="248"/>
      <c r="AB99" s="248"/>
      <c r="AC99" s="248"/>
      <c r="AD99" s="248"/>
      <c r="AE99" s="248"/>
      <c r="AF99" s="248"/>
      <c r="AG99" s="249">
        <f>'05 - MK CHALUPŇOKI'!J30</f>
        <v>0</v>
      </c>
      <c r="AH99" s="250"/>
      <c r="AI99" s="250"/>
      <c r="AJ99" s="250"/>
      <c r="AK99" s="250"/>
      <c r="AL99" s="250"/>
      <c r="AM99" s="250"/>
      <c r="AN99" s="249">
        <f t="shared" si="0"/>
        <v>0</v>
      </c>
      <c r="AO99" s="250"/>
      <c r="AP99" s="250"/>
      <c r="AQ99" s="95" t="s">
        <v>81</v>
      </c>
      <c r="AR99" s="96"/>
      <c r="AS99" s="97">
        <v>0</v>
      </c>
      <c r="AT99" s="98">
        <f t="shared" si="1"/>
        <v>0</v>
      </c>
      <c r="AU99" s="99">
        <f>'05 - MK CHALUPŇOKI'!P122</f>
        <v>0</v>
      </c>
      <c r="AV99" s="98">
        <f>'05 - MK CHALUPŇOKI'!J33</f>
        <v>0</v>
      </c>
      <c r="AW99" s="98">
        <f>'05 - MK CHALUPŇOKI'!J34</f>
        <v>0</v>
      </c>
      <c r="AX99" s="98">
        <f>'05 - MK CHALUPŇOKI'!J35</f>
        <v>0</v>
      </c>
      <c r="AY99" s="98">
        <f>'05 - MK CHALUPŇOKI'!J36</f>
        <v>0</v>
      </c>
      <c r="AZ99" s="98">
        <f>'05 - MK CHALUPŇOKI'!F33</f>
        <v>0</v>
      </c>
      <c r="BA99" s="98">
        <f>'05 - MK CHALUPŇOKI'!F34</f>
        <v>0</v>
      </c>
      <c r="BB99" s="98">
        <f>'05 - MK CHALUPŇOKI'!F35</f>
        <v>0</v>
      </c>
      <c r="BC99" s="98">
        <f>'05 - MK CHALUPŇOKI'!F36</f>
        <v>0</v>
      </c>
      <c r="BD99" s="100">
        <f>'05 - MK CHALUPŇOKI'!F37</f>
        <v>0</v>
      </c>
      <c r="BT99" s="101" t="s">
        <v>82</v>
      </c>
      <c r="BV99" s="101" t="s">
        <v>76</v>
      </c>
      <c r="BW99" s="101" t="s">
        <v>96</v>
      </c>
      <c r="BX99" s="101" t="s">
        <v>5</v>
      </c>
      <c r="CL99" s="101" t="s">
        <v>1</v>
      </c>
      <c r="CM99" s="101" t="s">
        <v>84</v>
      </c>
    </row>
    <row r="100" spans="1:91" s="7" customFormat="1" ht="16.5" customHeight="1">
      <c r="A100" s="91" t="s">
        <v>78</v>
      </c>
      <c r="B100" s="92"/>
      <c r="C100" s="93"/>
      <c r="D100" s="248" t="s">
        <v>97</v>
      </c>
      <c r="E100" s="248"/>
      <c r="F100" s="248"/>
      <c r="G100" s="248"/>
      <c r="H100" s="248"/>
      <c r="I100" s="94"/>
      <c r="J100" s="248" t="s">
        <v>98</v>
      </c>
      <c r="K100" s="248"/>
      <c r="L100" s="248"/>
      <c r="M100" s="248"/>
      <c r="N100" s="248"/>
      <c r="O100" s="248"/>
      <c r="P100" s="248"/>
      <c r="Q100" s="248"/>
      <c r="R100" s="248"/>
      <c r="S100" s="248"/>
      <c r="T100" s="248"/>
      <c r="U100" s="248"/>
      <c r="V100" s="248"/>
      <c r="W100" s="248"/>
      <c r="X100" s="248"/>
      <c r="Y100" s="248"/>
      <c r="Z100" s="248"/>
      <c r="AA100" s="248"/>
      <c r="AB100" s="248"/>
      <c r="AC100" s="248"/>
      <c r="AD100" s="248"/>
      <c r="AE100" s="248"/>
      <c r="AF100" s="248"/>
      <c r="AG100" s="249">
        <f>'06 - MK VEDLE OBECNÉHO ÚŘADU'!J30</f>
        <v>0</v>
      </c>
      <c r="AH100" s="250"/>
      <c r="AI100" s="250"/>
      <c r="AJ100" s="250"/>
      <c r="AK100" s="250"/>
      <c r="AL100" s="250"/>
      <c r="AM100" s="250"/>
      <c r="AN100" s="249">
        <f t="shared" si="0"/>
        <v>0</v>
      </c>
      <c r="AO100" s="250"/>
      <c r="AP100" s="250"/>
      <c r="AQ100" s="95" t="s">
        <v>81</v>
      </c>
      <c r="AR100" s="96"/>
      <c r="AS100" s="102">
        <v>0</v>
      </c>
      <c r="AT100" s="103">
        <f t="shared" si="1"/>
        <v>0</v>
      </c>
      <c r="AU100" s="104">
        <f>'06 - MK VEDLE OBECNÉHO ÚŘADU'!P122</f>
        <v>0</v>
      </c>
      <c r="AV100" s="103">
        <f>'06 - MK VEDLE OBECNÉHO ÚŘADU'!J33</f>
        <v>0</v>
      </c>
      <c r="AW100" s="103">
        <f>'06 - MK VEDLE OBECNÉHO ÚŘADU'!J34</f>
        <v>0</v>
      </c>
      <c r="AX100" s="103">
        <f>'06 - MK VEDLE OBECNÉHO ÚŘADU'!J35</f>
        <v>0</v>
      </c>
      <c r="AY100" s="103">
        <f>'06 - MK VEDLE OBECNÉHO ÚŘADU'!J36</f>
        <v>0</v>
      </c>
      <c r="AZ100" s="103">
        <f>'06 - MK VEDLE OBECNÉHO ÚŘADU'!F33</f>
        <v>0</v>
      </c>
      <c r="BA100" s="103">
        <f>'06 - MK VEDLE OBECNÉHO ÚŘADU'!F34</f>
        <v>0</v>
      </c>
      <c r="BB100" s="103">
        <f>'06 - MK VEDLE OBECNÉHO ÚŘADU'!F35</f>
        <v>0</v>
      </c>
      <c r="BC100" s="103">
        <f>'06 - MK VEDLE OBECNÉHO ÚŘADU'!F36</f>
        <v>0</v>
      </c>
      <c r="BD100" s="105">
        <f>'06 - MK VEDLE OBECNÉHO ÚŘADU'!F37</f>
        <v>0</v>
      </c>
      <c r="BT100" s="101" t="s">
        <v>82</v>
      </c>
      <c r="BV100" s="101" t="s">
        <v>76</v>
      </c>
      <c r="BW100" s="101" t="s">
        <v>99</v>
      </c>
      <c r="BX100" s="101" t="s">
        <v>5</v>
      </c>
      <c r="CL100" s="101" t="s">
        <v>1</v>
      </c>
      <c r="CM100" s="101" t="s">
        <v>84</v>
      </c>
    </row>
    <row r="101" spans="1:91" s="2" customFormat="1" ht="30" customHeight="1">
      <c r="A101" s="32"/>
      <c r="B101" s="33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37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</row>
    <row r="102" spans="1:91" s="2" customFormat="1" ht="6.95" customHeight="1">
      <c r="A102" s="32"/>
      <c r="B102" s="52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  <c r="AJ102" s="53"/>
      <c r="AK102" s="53"/>
      <c r="AL102" s="53"/>
      <c r="AM102" s="53"/>
      <c r="AN102" s="53"/>
      <c r="AO102" s="53"/>
      <c r="AP102" s="53"/>
      <c r="AQ102" s="53"/>
      <c r="AR102" s="37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</row>
  </sheetData>
  <sheetProtection algorithmName="SHA-512" hashValue="X/Jzq+HEC1LtSQ41VN8QTJyRLAa7Jq/7Jya2ExLLI5kIe02sqq0LQW0gxNB0rtldszlNXWYRyNLjOWH0JWRY8g==" saltValue="tGYYUqiWA7R2TQVwzcQ/lqrl9gghmbD+sQUjAwF00Vp4pWTWjAnWH2wgBdKBHYn3pkN0oCu9KwRW2scLOo+t4w==" spinCount="100000" sheet="1" objects="1" scenarios="1" formatColumns="0" formatRows="0"/>
  <mergeCells count="62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100:AP100"/>
    <mergeCell ref="AG100:AM100"/>
    <mergeCell ref="D100:H100"/>
    <mergeCell ref="J100:AF100"/>
    <mergeCell ref="AG94:AM94"/>
    <mergeCell ref="AN94:AP94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L85:AO85"/>
    <mergeCell ref="AM87:AN87"/>
    <mergeCell ref="AM89:AP89"/>
    <mergeCell ref="AS89:AT91"/>
    <mergeCell ref="AM90:AP90"/>
  </mergeCells>
  <hyperlinks>
    <hyperlink ref="A95" location="'01 - MK ZÁPLOTÍ'!C2" display="/"/>
    <hyperlink ref="A96" location="'02 - MK KEMPČICE WATSON'!C2" display="/"/>
    <hyperlink ref="A97" location="'03 - MK KEMPČICE č.p. 580'!C2" display="/"/>
    <hyperlink ref="A98" location="'04 - MK KEMPČICE TOČNA'!C2" display="/"/>
    <hyperlink ref="A99" location="'05 - MK CHALUPŇOKI'!C2" display="/"/>
    <hyperlink ref="A100" location="'06 - MK VEDLE OBECNÉHO ÚŘADU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73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72"/>
      <c r="M2" s="272"/>
      <c r="N2" s="272"/>
      <c r="O2" s="272"/>
      <c r="P2" s="272"/>
      <c r="Q2" s="272"/>
      <c r="R2" s="272"/>
      <c r="S2" s="272"/>
      <c r="T2" s="272"/>
      <c r="U2" s="272"/>
      <c r="V2" s="272"/>
      <c r="AT2" s="15" t="s">
        <v>83</v>
      </c>
    </row>
    <row r="3" spans="1:46" s="1" customFormat="1" ht="6.95" customHeight="1">
      <c r="B3" s="106"/>
      <c r="C3" s="107"/>
      <c r="D3" s="107"/>
      <c r="E3" s="107"/>
      <c r="F3" s="107"/>
      <c r="G3" s="107"/>
      <c r="H3" s="107"/>
      <c r="I3" s="107"/>
      <c r="J3" s="107"/>
      <c r="K3" s="107"/>
      <c r="L3" s="18"/>
      <c r="AT3" s="15" t="s">
        <v>84</v>
      </c>
    </row>
    <row r="4" spans="1:46" s="1" customFormat="1" ht="24.95" customHeight="1">
      <c r="B4" s="18"/>
      <c r="D4" s="108" t="s">
        <v>100</v>
      </c>
      <c r="L4" s="18"/>
      <c r="M4" s="109" t="s">
        <v>10</v>
      </c>
      <c r="AT4" s="15" t="s">
        <v>4</v>
      </c>
    </row>
    <row r="5" spans="1:46" s="1" customFormat="1" ht="6.95" customHeight="1">
      <c r="B5" s="18"/>
      <c r="L5" s="18"/>
    </row>
    <row r="6" spans="1:46" s="1" customFormat="1" ht="12" customHeight="1">
      <c r="B6" s="18"/>
      <c r="D6" s="110" t="s">
        <v>16</v>
      </c>
      <c r="L6" s="18"/>
    </row>
    <row r="7" spans="1:46" s="1" customFormat="1" ht="16.5" customHeight="1">
      <c r="B7" s="18"/>
      <c r="E7" s="273" t="str">
        <f>'Rekapitulace stavby'!K6</f>
        <v>Oprava místních komunikací V obci Hrádek 2024</v>
      </c>
      <c r="F7" s="274"/>
      <c r="G7" s="274"/>
      <c r="H7" s="274"/>
      <c r="L7" s="18"/>
    </row>
    <row r="8" spans="1:46" s="2" customFormat="1" ht="12" customHeight="1">
      <c r="A8" s="32"/>
      <c r="B8" s="37"/>
      <c r="C8" s="32"/>
      <c r="D8" s="110" t="s">
        <v>101</v>
      </c>
      <c r="E8" s="32"/>
      <c r="F8" s="32"/>
      <c r="G8" s="32"/>
      <c r="H8" s="32"/>
      <c r="I8" s="32"/>
      <c r="J8" s="32"/>
      <c r="K8" s="32"/>
      <c r="L8" s="49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>
      <c r="A9" s="32"/>
      <c r="B9" s="37"/>
      <c r="C9" s="32"/>
      <c r="D9" s="32"/>
      <c r="E9" s="275" t="s">
        <v>102</v>
      </c>
      <c r="F9" s="276"/>
      <c r="G9" s="276"/>
      <c r="H9" s="276"/>
      <c r="I9" s="32"/>
      <c r="J9" s="32"/>
      <c r="K9" s="32"/>
      <c r="L9" s="49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1.25">
      <c r="A10" s="32"/>
      <c r="B10" s="37"/>
      <c r="C10" s="32"/>
      <c r="D10" s="32"/>
      <c r="E10" s="32"/>
      <c r="F10" s="32"/>
      <c r="G10" s="32"/>
      <c r="H10" s="32"/>
      <c r="I10" s="32"/>
      <c r="J10" s="32"/>
      <c r="K10" s="32"/>
      <c r="L10" s="49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7"/>
      <c r="C11" s="32"/>
      <c r="D11" s="110" t="s">
        <v>18</v>
      </c>
      <c r="E11" s="32"/>
      <c r="F11" s="111" t="s">
        <v>1</v>
      </c>
      <c r="G11" s="32"/>
      <c r="H11" s="32"/>
      <c r="I11" s="110" t="s">
        <v>19</v>
      </c>
      <c r="J11" s="111" t="s">
        <v>1</v>
      </c>
      <c r="K11" s="32"/>
      <c r="L11" s="49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7"/>
      <c r="C12" s="32"/>
      <c r="D12" s="110" t="s">
        <v>20</v>
      </c>
      <c r="E12" s="32"/>
      <c r="F12" s="111" t="s">
        <v>21</v>
      </c>
      <c r="G12" s="32"/>
      <c r="H12" s="32"/>
      <c r="I12" s="110" t="s">
        <v>22</v>
      </c>
      <c r="J12" s="112" t="str">
        <f>'Rekapitulace stavby'!AN8</f>
        <v>19. 8. 2024</v>
      </c>
      <c r="K12" s="32"/>
      <c r="L12" s="49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>
      <c r="A13" s="32"/>
      <c r="B13" s="37"/>
      <c r="C13" s="32"/>
      <c r="D13" s="32"/>
      <c r="E13" s="32"/>
      <c r="F13" s="32"/>
      <c r="G13" s="32"/>
      <c r="H13" s="32"/>
      <c r="I13" s="32"/>
      <c r="J13" s="32"/>
      <c r="K13" s="32"/>
      <c r="L13" s="49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7"/>
      <c r="C14" s="32"/>
      <c r="D14" s="110" t="s">
        <v>24</v>
      </c>
      <c r="E14" s="32"/>
      <c r="F14" s="32"/>
      <c r="G14" s="32"/>
      <c r="H14" s="32"/>
      <c r="I14" s="110" t="s">
        <v>25</v>
      </c>
      <c r="J14" s="111" t="str">
        <f>IF('Rekapitulace stavby'!AN10="","",'Rekapitulace stavby'!AN10)</f>
        <v/>
      </c>
      <c r="K14" s="32"/>
      <c r="L14" s="49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7"/>
      <c r="C15" s="32"/>
      <c r="D15" s="32"/>
      <c r="E15" s="111" t="str">
        <f>IF('Rekapitulace stavby'!E11="","",'Rekapitulace stavby'!E11)</f>
        <v xml:space="preserve"> </v>
      </c>
      <c r="F15" s="32"/>
      <c r="G15" s="32"/>
      <c r="H15" s="32"/>
      <c r="I15" s="110" t="s">
        <v>27</v>
      </c>
      <c r="J15" s="111" t="str">
        <f>IF('Rekapitulace stavby'!AN11="","",'Rekapitulace stavby'!AN11)</f>
        <v/>
      </c>
      <c r="K15" s="32"/>
      <c r="L15" s="49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>
      <c r="A16" s="32"/>
      <c r="B16" s="37"/>
      <c r="C16" s="32"/>
      <c r="D16" s="32"/>
      <c r="E16" s="32"/>
      <c r="F16" s="32"/>
      <c r="G16" s="32"/>
      <c r="H16" s="32"/>
      <c r="I16" s="32"/>
      <c r="J16" s="32"/>
      <c r="K16" s="32"/>
      <c r="L16" s="49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7"/>
      <c r="C17" s="32"/>
      <c r="D17" s="110" t="s">
        <v>28</v>
      </c>
      <c r="E17" s="32"/>
      <c r="F17" s="32"/>
      <c r="G17" s="32"/>
      <c r="H17" s="32"/>
      <c r="I17" s="110" t="s">
        <v>25</v>
      </c>
      <c r="J17" s="28" t="str">
        <f>'Rekapitulace stavby'!AN13</f>
        <v>Vyplň údaj</v>
      </c>
      <c r="K17" s="32"/>
      <c r="L17" s="49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7"/>
      <c r="C18" s="32"/>
      <c r="D18" s="32"/>
      <c r="E18" s="277" t="str">
        <f>'Rekapitulace stavby'!E14</f>
        <v>Vyplň údaj</v>
      </c>
      <c r="F18" s="278"/>
      <c r="G18" s="278"/>
      <c r="H18" s="278"/>
      <c r="I18" s="110" t="s">
        <v>27</v>
      </c>
      <c r="J18" s="28" t="str">
        <f>'Rekapitulace stavby'!AN14</f>
        <v>Vyplň údaj</v>
      </c>
      <c r="K18" s="32"/>
      <c r="L18" s="49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>
      <c r="A19" s="32"/>
      <c r="B19" s="37"/>
      <c r="C19" s="32"/>
      <c r="D19" s="32"/>
      <c r="E19" s="32"/>
      <c r="F19" s="32"/>
      <c r="G19" s="32"/>
      <c r="H19" s="32"/>
      <c r="I19" s="32"/>
      <c r="J19" s="32"/>
      <c r="K19" s="32"/>
      <c r="L19" s="49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7"/>
      <c r="C20" s="32"/>
      <c r="D20" s="110" t="s">
        <v>30</v>
      </c>
      <c r="E20" s="32"/>
      <c r="F20" s="32"/>
      <c r="G20" s="32"/>
      <c r="H20" s="32"/>
      <c r="I20" s="110" t="s">
        <v>25</v>
      </c>
      <c r="J20" s="111" t="str">
        <f>IF('Rekapitulace stavby'!AN16="","",'Rekapitulace stavby'!AN16)</f>
        <v/>
      </c>
      <c r="K20" s="32"/>
      <c r="L20" s="49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7"/>
      <c r="C21" s="32"/>
      <c r="D21" s="32"/>
      <c r="E21" s="111" t="str">
        <f>IF('Rekapitulace stavby'!E17="","",'Rekapitulace stavby'!E17)</f>
        <v xml:space="preserve"> </v>
      </c>
      <c r="F21" s="32"/>
      <c r="G21" s="32"/>
      <c r="H21" s="32"/>
      <c r="I21" s="110" t="s">
        <v>27</v>
      </c>
      <c r="J21" s="111" t="str">
        <f>IF('Rekapitulace stavby'!AN17="","",'Rekapitulace stavby'!AN17)</f>
        <v/>
      </c>
      <c r="K21" s="32"/>
      <c r="L21" s="49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>
      <c r="A22" s="32"/>
      <c r="B22" s="37"/>
      <c r="C22" s="32"/>
      <c r="D22" s="32"/>
      <c r="E22" s="32"/>
      <c r="F22" s="32"/>
      <c r="G22" s="32"/>
      <c r="H22" s="32"/>
      <c r="I22" s="32"/>
      <c r="J22" s="32"/>
      <c r="K22" s="32"/>
      <c r="L22" s="49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7"/>
      <c r="C23" s="32"/>
      <c r="D23" s="110" t="s">
        <v>31</v>
      </c>
      <c r="E23" s="32"/>
      <c r="F23" s="32"/>
      <c r="G23" s="32"/>
      <c r="H23" s="32"/>
      <c r="I23" s="110" t="s">
        <v>25</v>
      </c>
      <c r="J23" s="111" t="str">
        <f>IF('Rekapitulace stavby'!AN19="","",'Rekapitulace stavby'!AN19)</f>
        <v/>
      </c>
      <c r="K23" s="32"/>
      <c r="L23" s="49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7"/>
      <c r="C24" s="32"/>
      <c r="D24" s="32"/>
      <c r="E24" s="111" t="str">
        <f>IF('Rekapitulace stavby'!E20="","",'Rekapitulace stavby'!E20)</f>
        <v xml:space="preserve"> </v>
      </c>
      <c r="F24" s="32"/>
      <c r="G24" s="32"/>
      <c r="H24" s="32"/>
      <c r="I24" s="110" t="s">
        <v>27</v>
      </c>
      <c r="J24" s="111" t="str">
        <f>IF('Rekapitulace stavby'!AN20="","",'Rekapitulace stavby'!AN20)</f>
        <v/>
      </c>
      <c r="K24" s="32"/>
      <c r="L24" s="49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>
      <c r="A25" s="32"/>
      <c r="B25" s="37"/>
      <c r="C25" s="32"/>
      <c r="D25" s="32"/>
      <c r="E25" s="32"/>
      <c r="F25" s="32"/>
      <c r="G25" s="32"/>
      <c r="H25" s="32"/>
      <c r="I25" s="32"/>
      <c r="J25" s="32"/>
      <c r="K25" s="32"/>
      <c r="L25" s="49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7"/>
      <c r="C26" s="32"/>
      <c r="D26" s="110" t="s">
        <v>33</v>
      </c>
      <c r="E26" s="32"/>
      <c r="F26" s="32"/>
      <c r="G26" s="32"/>
      <c r="H26" s="32"/>
      <c r="I26" s="32"/>
      <c r="J26" s="32"/>
      <c r="K26" s="32"/>
      <c r="L26" s="49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113"/>
      <c r="B27" s="114"/>
      <c r="C27" s="113"/>
      <c r="D27" s="113"/>
      <c r="E27" s="279" t="s">
        <v>1</v>
      </c>
      <c r="F27" s="279"/>
      <c r="G27" s="279"/>
      <c r="H27" s="279"/>
      <c r="I27" s="113"/>
      <c r="J27" s="113"/>
      <c r="K27" s="113"/>
      <c r="L27" s="115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</row>
    <row r="28" spans="1:31" s="2" customFormat="1" ht="6.95" customHeight="1">
      <c r="A28" s="32"/>
      <c r="B28" s="37"/>
      <c r="C28" s="32"/>
      <c r="D28" s="32"/>
      <c r="E28" s="32"/>
      <c r="F28" s="32"/>
      <c r="G28" s="32"/>
      <c r="H28" s="32"/>
      <c r="I28" s="32"/>
      <c r="J28" s="32"/>
      <c r="K28" s="32"/>
      <c r="L28" s="49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7"/>
      <c r="C29" s="32"/>
      <c r="D29" s="116"/>
      <c r="E29" s="116"/>
      <c r="F29" s="116"/>
      <c r="G29" s="116"/>
      <c r="H29" s="116"/>
      <c r="I29" s="116"/>
      <c r="J29" s="116"/>
      <c r="K29" s="116"/>
      <c r="L29" s="49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7"/>
      <c r="C30" s="32"/>
      <c r="D30" s="117" t="s">
        <v>34</v>
      </c>
      <c r="E30" s="32"/>
      <c r="F30" s="32"/>
      <c r="G30" s="32"/>
      <c r="H30" s="32"/>
      <c r="I30" s="32"/>
      <c r="J30" s="118">
        <f>ROUND(J122, 2)</f>
        <v>0</v>
      </c>
      <c r="K30" s="32"/>
      <c r="L30" s="49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7"/>
      <c r="C31" s="32"/>
      <c r="D31" s="116"/>
      <c r="E31" s="116"/>
      <c r="F31" s="116"/>
      <c r="G31" s="116"/>
      <c r="H31" s="116"/>
      <c r="I31" s="116"/>
      <c r="J31" s="116"/>
      <c r="K31" s="116"/>
      <c r="L31" s="49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7"/>
      <c r="C32" s="32"/>
      <c r="D32" s="32"/>
      <c r="E32" s="32"/>
      <c r="F32" s="119" t="s">
        <v>36</v>
      </c>
      <c r="G32" s="32"/>
      <c r="H32" s="32"/>
      <c r="I32" s="119" t="s">
        <v>35</v>
      </c>
      <c r="J32" s="119" t="s">
        <v>37</v>
      </c>
      <c r="K32" s="32"/>
      <c r="L32" s="49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>
      <c r="A33" s="32"/>
      <c r="B33" s="37"/>
      <c r="C33" s="32"/>
      <c r="D33" s="120" t="s">
        <v>38</v>
      </c>
      <c r="E33" s="110" t="s">
        <v>39</v>
      </c>
      <c r="F33" s="121">
        <f>ROUND((SUM(BE122:BE172)),  2)</f>
        <v>0</v>
      </c>
      <c r="G33" s="32"/>
      <c r="H33" s="32"/>
      <c r="I33" s="122">
        <v>0.21</v>
      </c>
      <c r="J33" s="121">
        <f>ROUND(((SUM(BE122:BE172))*I33),  2)</f>
        <v>0</v>
      </c>
      <c r="K33" s="32"/>
      <c r="L33" s="49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7"/>
      <c r="C34" s="32"/>
      <c r="D34" s="32"/>
      <c r="E34" s="110" t="s">
        <v>40</v>
      </c>
      <c r="F34" s="121">
        <f>ROUND((SUM(BF122:BF172)),  2)</f>
        <v>0</v>
      </c>
      <c r="G34" s="32"/>
      <c r="H34" s="32"/>
      <c r="I34" s="122">
        <v>0.12</v>
      </c>
      <c r="J34" s="121">
        <f>ROUND(((SUM(BF122:BF172))*I34),  2)</f>
        <v>0</v>
      </c>
      <c r="K34" s="32"/>
      <c r="L34" s="49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7"/>
      <c r="C35" s="32"/>
      <c r="D35" s="32"/>
      <c r="E35" s="110" t="s">
        <v>41</v>
      </c>
      <c r="F35" s="121">
        <f>ROUND((SUM(BG122:BG172)),  2)</f>
        <v>0</v>
      </c>
      <c r="G35" s="32"/>
      <c r="H35" s="32"/>
      <c r="I35" s="122">
        <v>0.21</v>
      </c>
      <c r="J35" s="121">
        <f>0</f>
        <v>0</v>
      </c>
      <c r="K35" s="32"/>
      <c r="L35" s="49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7"/>
      <c r="C36" s="32"/>
      <c r="D36" s="32"/>
      <c r="E36" s="110" t="s">
        <v>42</v>
      </c>
      <c r="F36" s="121">
        <f>ROUND((SUM(BH122:BH172)),  2)</f>
        <v>0</v>
      </c>
      <c r="G36" s="32"/>
      <c r="H36" s="32"/>
      <c r="I36" s="122">
        <v>0.12</v>
      </c>
      <c r="J36" s="121">
        <f>0</f>
        <v>0</v>
      </c>
      <c r="K36" s="32"/>
      <c r="L36" s="49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7"/>
      <c r="C37" s="32"/>
      <c r="D37" s="32"/>
      <c r="E37" s="110" t="s">
        <v>43</v>
      </c>
      <c r="F37" s="121">
        <f>ROUND((SUM(BI122:BI172)),  2)</f>
        <v>0</v>
      </c>
      <c r="G37" s="32"/>
      <c r="H37" s="32"/>
      <c r="I37" s="122">
        <v>0</v>
      </c>
      <c r="J37" s="121">
        <f>0</f>
        <v>0</v>
      </c>
      <c r="K37" s="32"/>
      <c r="L37" s="49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>
      <c r="A38" s="32"/>
      <c r="B38" s="37"/>
      <c r="C38" s="32"/>
      <c r="D38" s="32"/>
      <c r="E38" s="32"/>
      <c r="F38" s="32"/>
      <c r="G38" s="32"/>
      <c r="H38" s="32"/>
      <c r="I38" s="32"/>
      <c r="J38" s="32"/>
      <c r="K38" s="32"/>
      <c r="L38" s="49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7"/>
      <c r="C39" s="123"/>
      <c r="D39" s="124" t="s">
        <v>44</v>
      </c>
      <c r="E39" s="125"/>
      <c r="F39" s="125"/>
      <c r="G39" s="126" t="s">
        <v>45</v>
      </c>
      <c r="H39" s="127" t="s">
        <v>46</v>
      </c>
      <c r="I39" s="125"/>
      <c r="J39" s="128">
        <f>SUM(J30:J37)</f>
        <v>0</v>
      </c>
      <c r="K39" s="129"/>
      <c r="L39" s="49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>
      <c r="A40" s="32"/>
      <c r="B40" s="37"/>
      <c r="C40" s="32"/>
      <c r="D40" s="32"/>
      <c r="E40" s="32"/>
      <c r="F40" s="32"/>
      <c r="G40" s="32"/>
      <c r="H40" s="32"/>
      <c r="I40" s="32"/>
      <c r="J40" s="32"/>
      <c r="K40" s="32"/>
      <c r="L40" s="49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>
      <c r="B41" s="18"/>
      <c r="L41" s="18"/>
    </row>
    <row r="42" spans="1:31" s="1" customFormat="1" ht="14.45" customHeight="1">
      <c r="B42" s="18"/>
      <c r="L42" s="18"/>
    </row>
    <row r="43" spans="1:31" s="1" customFormat="1" ht="14.45" customHeight="1">
      <c r="B43" s="18"/>
      <c r="L43" s="18"/>
    </row>
    <row r="44" spans="1:31" s="1" customFormat="1" ht="14.45" customHeight="1">
      <c r="B44" s="18"/>
      <c r="L44" s="18"/>
    </row>
    <row r="45" spans="1:31" s="1" customFormat="1" ht="14.45" customHeight="1">
      <c r="B45" s="18"/>
      <c r="L45" s="18"/>
    </row>
    <row r="46" spans="1:31" s="1" customFormat="1" ht="14.45" customHeight="1">
      <c r="B46" s="18"/>
      <c r="L46" s="18"/>
    </row>
    <row r="47" spans="1:31" s="1" customFormat="1" ht="14.45" customHeight="1">
      <c r="B47" s="18"/>
      <c r="L47" s="18"/>
    </row>
    <row r="48" spans="1:31" s="1" customFormat="1" ht="14.45" customHeight="1">
      <c r="B48" s="18"/>
      <c r="L48" s="18"/>
    </row>
    <row r="49" spans="1:31" s="1" customFormat="1" ht="14.45" customHeight="1">
      <c r="B49" s="18"/>
      <c r="L49" s="18"/>
    </row>
    <row r="50" spans="1:31" s="2" customFormat="1" ht="14.45" customHeight="1">
      <c r="B50" s="49"/>
      <c r="D50" s="130" t="s">
        <v>47</v>
      </c>
      <c r="E50" s="131"/>
      <c r="F50" s="131"/>
      <c r="G50" s="130" t="s">
        <v>48</v>
      </c>
      <c r="H50" s="131"/>
      <c r="I50" s="131"/>
      <c r="J50" s="131"/>
      <c r="K50" s="131"/>
      <c r="L50" s="49"/>
    </row>
    <row r="51" spans="1:31" ht="11.25">
      <c r="B51" s="18"/>
      <c r="L51" s="18"/>
    </row>
    <row r="52" spans="1:31" ht="11.25">
      <c r="B52" s="18"/>
      <c r="L52" s="18"/>
    </row>
    <row r="53" spans="1:31" ht="11.25">
      <c r="B53" s="18"/>
      <c r="L53" s="18"/>
    </row>
    <row r="54" spans="1:31" ht="11.25">
      <c r="B54" s="18"/>
      <c r="L54" s="18"/>
    </row>
    <row r="55" spans="1:31" ht="11.25">
      <c r="B55" s="18"/>
      <c r="L55" s="18"/>
    </row>
    <row r="56" spans="1:31" ht="11.25">
      <c r="B56" s="18"/>
      <c r="L56" s="18"/>
    </row>
    <row r="57" spans="1:31" ht="11.25">
      <c r="B57" s="18"/>
      <c r="L57" s="18"/>
    </row>
    <row r="58" spans="1:31" ht="11.25">
      <c r="B58" s="18"/>
      <c r="L58" s="18"/>
    </row>
    <row r="59" spans="1:31" ht="11.25">
      <c r="B59" s="18"/>
      <c r="L59" s="18"/>
    </row>
    <row r="60" spans="1:31" ht="11.25">
      <c r="B60" s="18"/>
      <c r="L60" s="18"/>
    </row>
    <row r="61" spans="1:31" s="2" customFormat="1" ht="12.75">
      <c r="A61" s="32"/>
      <c r="B61" s="37"/>
      <c r="C61" s="32"/>
      <c r="D61" s="132" t="s">
        <v>49</v>
      </c>
      <c r="E61" s="133"/>
      <c r="F61" s="134" t="s">
        <v>50</v>
      </c>
      <c r="G61" s="132" t="s">
        <v>49</v>
      </c>
      <c r="H61" s="133"/>
      <c r="I61" s="133"/>
      <c r="J61" s="135" t="s">
        <v>50</v>
      </c>
      <c r="K61" s="133"/>
      <c r="L61" s="49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18"/>
      <c r="L62" s="18"/>
    </row>
    <row r="63" spans="1:31" ht="11.25">
      <c r="B63" s="18"/>
      <c r="L63" s="18"/>
    </row>
    <row r="64" spans="1:31" ht="11.25">
      <c r="B64" s="18"/>
      <c r="L64" s="18"/>
    </row>
    <row r="65" spans="1:31" s="2" customFormat="1" ht="12.75">
      <c r="A65" s="32"/>
      <c r="B65" s="37"/>
      <c r="C65" s="32"/>
      <c r="D65" s="130" t="s">
        <v>51</v>
      </c>
      <c r="E65" s="136"/>
      <c r="F65" s="136"/>
      <c r="G65" s="130" t="s">
        <v>52</v>
      </c>
      <c r="H65" s="136"/>
      <c r="I65" s="136"/>
      <c r="J65" s="136"/>
      <c r="K65" s="136"/>
      <c r="L65" s="49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18"/>
      <c r="L66" s="18"/>
    </row>
    <row r="67" spans="1:31" ht="11.25">
      <c r="B67" s="18"/>
      <c r="L67" s="18"/>
    </row>
    <row r="68" spans="1:31" ht="11.25">
      <c r="B68" s="18"/>
      <c r="L68" s="18"/>
    </row>
    <row r="69" spans="1:31" ht="11.25">
      <c r="B69" s="18"/>
      <c r="L69" s="18"/>
    </row>
    <row r="70" spans="1:31" ht="11.25">
      <c r="B70" s="18"/>
      <c r="L70" s="18"/>
    </row>
    <row r="71" spans="1:31" ht="11.25">
      <c r="B71" s="18"/>
      <c r="L71" s="18"/>
    </row>
    <row r="72" spans="1:31" ht="11.25">
      <c r="B72" s="18"/>
      <c r="L72" s="18"/>
    </row>
    <row r="73" spans="1:31" ht="11.25">
      <c r="B73" s="18"/>
      <c r="L73" s="18"/>
    </row>
    <row r="74" spans="1:31" ht="11.25">
      <c r="B74" s="18"/>
      <c r="L74" s="18"/>
    </row>
    <row r="75" spans="1:31" ht="11.25">
      <c r="B75" s="18"/>
      <c r="L75" s="18"/>
    </row>
    <row r="76" spans="1:31" s="2" customFormat="1" ht="12.75">
      <c r="A76" s="32"/>
      <c r="B76" s="37"/>
      <c r="C76" s="32"/>
      <c r="D76" s="132" t="s">
        <v>49</v>
      </c>
      <c r="E76" s="133"/>
      <c r="F76" s="134" t="s">
        <v>50</v>
      </c>
      <c r="G76" s="132" t="s">
        <v>49</v>
      </c>
      <c r="H76" s="133"/>
      <c r="I76" s="133"/>
      <c r="J76" s="135" t="s">
        <v>50</v>
      </c>
      <c r="K76" s="133"/>
      <c r="L76" s="49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137"/>
      <c r="C77" s="138"/>
      <c r="D77" s="138"/>
      <c r="E77" s="138"/>
      <c r="F77" s="138"/>
      <c r="G77" s="138"/>
      <c r="H77" s="138"/>
      <c r="I77" s="138"/>
      <c r="J77" s="138"/>
      <c r="K77" s="138"/>
      <c r="L77" s="49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>
      <c r="A81" s="32"/>
      <c r="B81" s="139"/>
      <c r="C81" s="140"/>
      <c r="D81" s="140"/>
      <c r="E81" s="140"/>
      <c r="F81" s="140"/>
      <c r="G81" s="140"/>
      <c r="H81" s="140"/>
      <c r="I81" s="140"/>
      <c r="J81" s="140"/>
      <c r="K81" s="140"/>
      <c r="L81" s="49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>
      <c r="A82" s="32"/>
      <c r="B82" s="33"/>
      <c r="C82" s="21" t="s">
        <v>103</v>
      </c>
      <c r="D82" s="34"/>
      <c r="E82" s="34"/>
      <c r="F82" s="34"/>
      <c r="G82" s="34"/>
      <c r="H82" s="34"/>
      <c r="I82" s="34"/>
      <c r="J82" s="34"/>
      <c r="K82" s="34"/>
      <c r="L82" s="49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>
      <c r="A83" s="32"/>
      <c r="B83" s="33"/>
      <c r="C83" s="34"/>
      <c r="D83" s="34"/>
      <c r="E83" s="34"/>
      <c r="F83" s="34"/>
      <c r="G83" s="34"/>
      <c r="H83" s="34"/>
      <c r="I83" s="34"/>
      <c r="J83" s="34"/>
      <c r="K83" s="34"/>
      <c r="L83" s="49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7" t="s">
        <v>16</v>
      </c>
      <c r="D84" s="34"/>
      <c r="E84" s="34"/>
      <c r="F84" s="34"/>
      <c r="G84" s="34"/>
      <c r="H84" s="34"/>
      <c r="I84" s="34"/>
      <c r="J84" s="34"/>
      <c r="K84" s="34"/>
      <c r="L84" s="49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>
      <c r="A85" s="32"/>
      <c r="B85" s="33"/>
      <c r="C85" s="34"/>
      <c r="D85" s="34"/>
      <c r="E85" s="280" t="str">
        <f>E7</f>
        <v>Oprava místních komunikací V obci Hrádek 2024</v>
      </c>
      <c r="F85" s="281"/>
      <c r="G85" s="281"/>
      <c r="H85" s="281"/>
      <c r="I85" s="34"/>
      <c r="J85" s="34"/>
      <c r="K85" s="34"/>
      <c r="L85" s="49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>
      <c r="A86" s="32"/>
      <c r="B86" s="33"/>
      <c r="C86" s="27" t="s">
        <v>101</v>
      </c>
      <c r="D86" s="34"/>
      <c r="E86" s="34"/>
      <c r="F86" s="34"/>
      <c r="G86" s="34"/>
      <c r="H86" s="34"/>
      <c r="I86" s="34"/>
      <c r="J86" s="34"/>
      <c r="K86" s="34"/>
      <c r="L86" s="49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>
      <c r="A87" s="32"/>
      <c r="B87" s="33"/>
      <c r="C87" s="34"/>
      <c r="D87" s="34"/>
      <c r="E87" s="232" t="str">
        <f>E9</f>
        <v>01 - MK ZÁPLOTÍ</v>
      </c>
      <c r="F87" s="282"/>
      <c r="G87" s="282"/>
      <c r="H87" s="282"/>
      <c r="I87" s="34"/>
      <c r="J87" s="34"/>
      <c r="K87" s="34"/>
      <c r="L87" s="49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>
      <c r="A88" s="32"/>
      <c r="B88" s="33"/>
      <c r="C88" s="34"/>
      <c r="D88" s="34"/>
      <c r="E88" s="34"/>
      <c r="F88" s="34"/>
      <c r="G88" s="34"/>
      <c r="H88" s="34"/>
      <c r="I88" s="34"/>
      <c r="J88" s="34"/>
      <c r="K88" s="34"/>
      <c r="L88" s="49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>
      <c r="A89" s="32"/>
      <c r="B89" s="33"/>
      <c r="C89" s="27" t="s">
        <v>20</v>
      </c>
      <c r="D89" s="34"/>
      <c r="E89" s="34"/>
      <c r="F89" s="25" t="str">
        <f>F12</f>
        <v>Hrádek</v>
      </c>
      <c r="G89" s="34"/>
      <c r="H89" s="34"/>
      <c r="I89" s="27" t="s">
        <v>22</v>
      </c>
      <c r="J89" s="64" t="str">
        <f>IF(J12="","",J12)</f>
        <v>19. 8. 2024</v>
      </c>
      <c r="K89" s="34"/>
      <c r="L89" s="49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>
      <c r="A90" s="32"/>
      <c r="B90" s="33"/>
      <c r="C90" s="34"/>
      <c r="D90" s="34"/>
      <c r="E90" s="34"/>
      <c r="F90" s="34"/>
      <c r="G90" s="34"/>
      <c r="H90" s="34"/>
      <c r="I90" s="34"/>
      <c r="J90" s="34"/>
      <c r="K90" s="34"/>
      <c r="L90" s="49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15.2" customHeight="1">
      <c r="A91" s="32"/>
      <c r="B91" s="33"/>
      <c r="C91" s="27" t="s">
        <v>24</v>
      </c>
      <c r="D91" s="34"/>
      <c r="E91" s="34"/>
      <c r="F91" s="25" t="str">
        <f>E15</f>
        <v xml:space="preserve"> </v>
      </c>
      <c r="G91" s="34"/>
      <c r="H91" s="34"/>
      <c r="I91" s="27" t="s">
        <v>30</v>
      </c>
      <c r="J91" s="30" t="str">
        <f>E21</f>
        <v xml:space="preserve"> </v>
      </c>
      <c r="K91" s="34"/>
      <c r="L91" s="49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customHeight="1">
      <c r="A92" s="32"/>
      <c r="B92" s="33"/>
      <c r="C92" s="27" t="s">
        <v>28</v>
      </c>
      <c r="D92" s="34"/>
      <c r="E92" s="34"/>
      <c r="F92" s="25" t="str">
        <f>IF(E18="","",E18)</f>
        <v>Vyplň údaj</v>
      </c>
      <c r="G92" s="34"/>
      <c r="H92" s="34"/>
      <c r="I92" s="27" t="s">
        <v>31</v>
      </c>
      <c r="J92" s="30" t="str">
        <f>E24</f>
        <v xml:space="preserve"> </v>
      </c>
      <c r="K92" s="34"/>
      <c r="L92" s="49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4"/>
      <c r="D93" s="34"/>
      <c r="E93" s="34"/>
      <c r="F93" s="34"/>
      <c r="G93" s="34"/>
      <c r="H93" s="34"/>
      <c r="I93" s="34"/>
      <c r="J93" s="34"/>
      <c r="K93" s="34"/>
      <c r="L93" s="49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>
      <c r="A94" s="32"/>
      <c r="B94" s="33"/>
      <c r="C94" s="141" t="s">
        <v>104</v>
      </c>
      <c r="D94" s="142"/>
      <c r="E94" s="142"/>
      <c r="F94" s="142"/>
      <c r="G94" s="142"/>
      <c r="H94" s="142"/>
      <c r="I94" s="142"/>
      <c r="J94" s="143" t="s">
        <v>105</v>
      </c>
      <c r="K94" s="142"/>
      <c r="L94" s="49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>
      <c r="A95" s="32"/>
      <c r="B95" s="33"/>
      <c r="C95" s="34"/>
      <c r="D95" s="34"/>
      <c r="E95" s="34"/>
      <c r="F95" s="34"/>
      <c r="G95" s="34"/>
      <c r="H95" s="34"/>
      <c r="I95" s="34"/>
      <c r="J95" s="34"/>
      <c r="K95" s="34"/>
      <c r="L95" s="49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>
      <c r="A96" s="32"/>
      <c r="B96" s="33"/>
      <c r="C96" s="144" t="s">
        <v>106</v>
      </c>
      <c r="D96" s="34"/>
      <c r="E96" s="34"/>
      <c r="F96" s="34"/>
      <c r="G96" s="34"/>
      <c r="H96" s="34"/>
      <c r="I96" s="34"/>
      <c r="J96" s="82">
        <f>J122</f>
        <v>0</v>
      </c>
      <c r="K96" s="34"/>
      <c r="L96" s="49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5" t="s">
        <v>107</v>
      </c>
    </row>
    <row r="97" spans="1:31" s="9" customFormat="1" ht="24.95" customHeight="1">
      <c r="B97" s="145"/>
      <c r="C97" s="146"/>
      <c r="D97" s="147" t="s">
        <v>108</v>
      </c>
      <c r="E97" s="148"/>
      <c r="F97" s="148"/>
      <c r="G97" s="148"/>
      <c r="H97" s="148"/>
      <c r="I97" s="148"/>
      <c r="J97" s="149">
        <f>J123</f>
        <v>0</v>
      </c>
      <c r="K97" s="146"/>
      <c r="L97" s="150"/>
    </row>
    <row r="98" spans="1:31" s="10" customFormat="1" ht="19.899999999999999" customHeight="1">
      <c r="B98" s="151"/>
      <c r="C98" s="152"/>
      <c r="D98" s="153" t="s">
        <v>109</v>
      </c>
      <c r="E98" s="154"/>
      <c r="F98" s="154"/>
      <c r="G98" s="154"/>
      <c r="H98" s="154"/>
      <c r="I98" s="154"/>
      <c r="J98" s="155">
        <f>J124</f>
        <v>0</v>
      </c>
      <c r="K98" s="152"/>
      <c r="L98" s="156"/>
    </row>
    <row r="99" spans="1:31" s="10" customFormat="1" ht="19.899999999999999" customHeight="1">
      <c r="B99" s="151"/>
      <c r="C99" s="152"/>
      <c r="D99" s="153" t="s">
        <v>110</v>
      </c>
      <c r="E99" s="154"/>
      <c r="F99" s="154"/>
      <c r="G99" s="154"/>
      <c r="H99" s="154"/>
      <c r="I99" s="154"/>
      <c r="J99" s="155">
        <f>J132</f>
        <v>0</v>
      </c>
      <c r="K99" s="152"/>
      <c r="L99" s="156"/>
    </row>
    <row r="100" spans="1:31" s="10" customFormat="1" ht="19.899999999999999" customHeight="1">
      <c r="B100" s="151"/>
      <c r="C100" s="152"/>
      <c r="D100" s="153" t="s">
        <v>111</v>
      </c>
      <c r="E100" s="154"/>
      <c r="F100" s="154"/>
      <c r="G100" s="154"/>
      <c r="H100" s="154"/>
      <c r="I100" s="154"/>
      <c r="J100" s="155">
        <f>J145</f>
        <v>0</v>
      </c>
      <c r="K100" s="152"/>
      <c r="L100" s="156"/>
    </row>
    <row r="101" spans="1:31" s="10" customFormat="1" ht="19.899999999999999" customHeight="1">
      <c r="B101" s="151"/>
      <c r="C101" s="152"/>
      <c r="D101" s="153" t="s">
        <v>112</v>
      </c>
      <c r="E101" s="154"/>
      <c r="F101" s="154"/>
      <c r="G101" s="154"/>
      <c r="H101" s="154"/>
      <c r="I101" s="154"/>
      <c r="J101" s="155">
        <f>J154</f>
        <v>0</v>
      </c>
      <c r="K101" s="152"/>
      <c r="L101" s="156"/>
    </row>
    <row r="102" spans="1:31" s="9" customFormat="1" ht="24.95" customHeight="1">
      <c r="B102" s="145"/>
      <c r="C102" s="146"/>
      <c r="D102" s="147" t="s">
        <v>113</v>
      </c>
      <c r="E102" s="148"/>
      <c r="F102" s="148"/>
      <c r="G102" s="148"/>
      <c r="H102" s="148"/>
      <c r="I102" s="148"/>
      <c r="J102" s="149">
        <f>J169</f>
        <v>0</v>
      </c>
      <c r="K102" s="146"/>
      <c r="L102" s="150"/>
    </row>
    <row r="103" spans="1:31" s="2" customFormat="1" ht="21.75" customHeight="1">
      <c r="A103" s="32"/>
      <c r="B103" s="33"/>
      <c r="C103" s="34"/>
      <c r="D103" s="34"/>
      <c r="E103" s="34"/>
      <c r="F103" s="34"/>
      <c r="G103" s="34"/>
      <c r="H103" s="34"/>
      <c r="I103" s="34"/>
      <c r="J103" s="34"/>
      <c r="K103" s="34"/>
      <c r="L103" s="49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</row>
    <row r="104" spans="1:31" s="2" customFormat="1" ht="6.95" customHeight="1">
      <c r="A104" s="32"/>
      <c r="B104" s="52"/>
      <c r="C104" s="53"/>
      <c r="D104" s="53"/>
      <c r="E104" s="53"/>
      <c r="F104" s="53"/>
      <c r="G104" s="53"/>
      <c r="H104" s="53"/>
      <c r="I104" s="53"/>
      <c r="J104" s="53"/>
      <c r="K104" s="53"/>
      <c r="L104" s="49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8" spans="1:31" s="2" customFormat="1" ht="6.95" customHeight="1">
      <c r="A108" s="32"/>
      <c r="B108" s="54"/>
      <c r="C108" s="55"/>
      <c r="D108" s="55"/>
      <c r="E108" s="55"/>
      <c r="F108" s="55"/>
      <c r="G108" s="55"/>
      <c r="H108" s="55"/>
      <c r="I108" s="55"/>
      <c r="J108" s="55"/>
      <c r="K108" s="55"/>
      <c r="L108" s="49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31" s="2" customFormat="1" ht="24.95" customHeight="1">
      <c r="A109" s="32"/>
      <c r="B109" s="33"/>
      <c r="C109" s="21" t="s">
        <v>114</v>
      </c>
      <c r="D109" s="34"/>
      <c r="E109" s="34"/>
      <c r="F109" s="34"/>
      <c r="G109" s="34"/>
      <c r="H109" s="34"/>
      <c r="I109" s="34"/>
      <c r="J109" s="34"/>
      <c r="K109" s="34"/>
      <c r="L109" s="49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s="2" customFormat="1" ht="6.95" customHeight="1">
      <c r="A110" s="32"/>
      <c r="B110" s="33"/>
      <c r="C110" s="34"/>
      <c r="D110" s="34"/>
      <c r="E110" s="34"/>
      <c r="F110" s="34"/>
      <c r="G110" s="34"/>
      <c r="H110" s="34"/>
      <c r="I110" s="34"/>
      <c r="J110" s="34"/>
      <c r="K110" s="34"/>
      <c r="L110" s="49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12" customHeight="1">
      <c r="A111" s="32"/>
      <c r="B111" s="33"/>
      <c r="C111" s="27" t="s">
        <v>16</v>
      </c>
      <c r="D111" s="34"/>
      <c r="E111" s="34"/>
      <c r="F111" s="34"/>
      <c r="G111" s="34"/>
      <c r="H111" s="34"/>
      <c r="I111" s="34"/>
      <c r="J111" s="34"/>
      <c r="K111" s="34"/>
      <c r="L111" s="49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16.5" customHeight="1">
      <c r="A112" s="32"/>
      <c r="B112" s="33"/>
      <c r="C112" s="34"/>
      <c r="D112" s="34"/>
      <c r="E112" s="280" t="str">
        <f>E7</f>
        <v>Oprava místních komunikací V obci Hrádek 2024</v>
      </c>
      <c r="F112" s="281"/>
      <c r="G112" s="281"/>
      <c r="H112" s="281"/>
      <c r="I112" s="34"/>
      <c r="J112" s="34"/>
      <c r="K112" s="34"/>
      <c r="L112" s="49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2" customHeight="1">
      <c r="A113" s="32"/>
      <c r="B113" s="33"/>
      <c r="C113" s="27" t="s">
        <v>101</v>
      </c>
      <c r="D113" s="34"/>
      <c r="E113" s="34"/>
      <c r="F113" s="34"/>
      <c r="G113" s="34"/>
      <c r="H113" s="34"/>
      <c r="I113" s="34"/>
      <c r="J113" s="34"/>
      <c r="K113" s="34"/>
      <c r="L113" s="49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6.5" customHeight="1">
      <c r="A114" s="32"/>
      <c r="B114" s="33"/>
      <c r="C114" s="34"/>
      <c r="D114" s="34"/>
      <c r="E114" s="232" t="str">
        <f>E9</f>
        <v>01 - MK ZÁPLOTÍ</v>
      </c>
      <c r="F114" s="282"/>
      <c r="G114" s="282"/>
      <c r="H114" s="282"/>
      <c r="I114" s="34"/>
      <c r="J114" s="34"/>
      <c r="K114" s="34"/>
      <c r="L114" s="49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6.95" customHeight="1">
      <c r="A115" s="32"/>
      <c r="B115" s="33"/>
      <c r="C115" s="34"/>
      <c r="D115" s="34"/>
      <c r="E115" s="34"/>
      <c r="F115" s="34"/>
      <c r="G115" s="34"/>
      <c r="H115" s="34"/>
      <c r="I115" s="34"/>
      <c r="J115" s="34"/>
      <c r="K115" s="34"/>
      <c r="L115" s="49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2" customHeight="1">
      <c r="A116" s="32"/>
      <c r="B116" s="33"/>
      <c r="C116" s="27" t="s">
        <v>20</v>
      </c>
      <c r="D116" s="34"/>
      <c r="E116" s="34"/>
      <c r="F116" s="25" t="str">
        <f>F12</f>
        <v>Hrádek</v>
      </c>
      <c r="G116" s="34"/>
      <c r="H116" s="34"/>
      <c r="I116" s="27" t="s">
        <v>22</v>
      </c>
      <c r="J116" s="64" t="str">
        <f>IF(J12="","",J12)</f>
        <v>19. 8. 2024</v>
      </c>
      <c r="K116" s="34"/>
      <c r="L116" s="49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6.95" customHeight="1">
      <c r="A117" s="32"/>
      <c r="B117" s="33"/>
      <c r="C117" s="34"/>
      <c r="D117" s="34"/>
      <c r="E117" s="34"/>
      <c r="F117" s="34"/>
      <c r="G117" s="34"/>
      <c r="H117" s="34"/>
      <c r="I117" s="34"/>
      <c r="J117" s="34"/>
      <c r="K117" s="34"/>
      <c r="L117" s="49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15.2" customHeight="1">
      <c r="A118" s="32"/>
      <c r="B118" s="33"/>
      <c r="C118" s="27" t="s">
        <v>24</v>
      </c>
      <c r="D118" s="34"/>
      <c r="E118" s="34"/>
      <c r="F118" s="25" t="str">
        <f>E15</f>
        <v xml:space="preserve"> </v>
      </c>
      <c r="G118" s="34"/>
      <c r="H118" s="34"/>
      <c r="I118" s="27" t="s">
        <v>30</v>
      </c>
      <c r="J118" s="30" t="str">
        <f>E21</f>
        <v xml:space="preserve"> </v>
      </c>
      <c r="K118" s="34"/>
      <c r="L118" s="49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15.2" customHeight="1">
      <c r="A119" s="32"/>
      <c r="B119" s="33"/>
      <c r="C119" s="27" t="s">
        <v>28</v>
      </c>
      <c r="D119" s="34"/>
      <c r="E119" s="34"/>
      <c r="F119" s="25" t="str">
        <f>IF(E18="","",E18)</f>
        <v>Vyplň údaj</v>
      </c>
      <c r="G119" s="34"/>
      <c r="H119" s="34"/>
      <c r="I119" s="27" t="s">
        <v>31</v>
      </c>
      <c r="J119" s="30" t="str">
        <f>E24</f>
        <v xml:space="preserve"> </v>
      </c>
      <c r="K119" s="34"/>
      <c r="L119" s="49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10.35" customHeight="1">
      <c r="A120" s="32"/>
      <c r="B120" s="33"/>
      <c r="C120" s="34"/>
      <c r="D120" s="34"/>
      <c r="E120" s="34"/>
      <c r="F120" s="34"/>
      <c r="G120" s="34"/>
      <c r="H120" s="34"/>
      <c r="I120" s="34"/>
      <c r="J120" s="34"/>
      <c r="K120" s="34"/>
      <c r="L120" s="49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11" customFormat="1" ht="29.25" customHeight="1">
      <c r="A121" s="157"/>
      <c r="B121" s="158"/>
      <c r="C121" s="159" t="s">
        <v>115</v>
      </c>
      <c r="D121" s="160" t="s">
        <v>59</v>
      </c>
      <c r="E121" s="160" t="s">
        <v>55</v>
      </c>
      <c r="F121" s="160" t="s">
        <v>56</v>
      </c>
      <c r="G121" s="160" t="s">
        <v>116</v>
      </c>
      <c r="H121" s="160" t="s">
        <v>117</v>
      </c>
      <c r="I121" s="160" t="s">
        <v>118</v>
      </c>
      <c r="J121" s="161" t="s">
        <v>105</v>
      </c>
      <c r="K121" s="162" t="s">
        <v>119</v>
      </c>
      <c r="L121" s="163"/>
      <c r="M121" s="73" t="s">
        <v>1</v>
      </c>
      <c r="N121" s="74" t="s">
        <v>38</v>
      </c>
      <c r="O121" s="74" t="s">
        <v>120</v>
      </c>
      <c r="P121" s="74" t="s">
        <v>121</v>
      </c>
      <c r="Q121" s="74" t="s">
        <v>122</v>
      </c>
      <c r="R121" s="74" t="s">
        <v>123</v>
      </c>
      <c r="S121" s="74" t="s">
        <v>124</v>
      </c>
      <c r="T121" s="75" t="s">
        <v>125</v>
      </c>
      <c r="U121" s="157"/>
      <c r="V121" s="157"/>
      <c r="W121" s="157"/>
      <c r="X121" s="157"/>
      <c r="Y121" s="157"/>
      <c r="Z121" s="157"/>
      <c r="AA121" s="157"/>
      <c r="AB121" s="157"/>
      <c r="AC121" s="157"/>
      <c r="AD121" s="157"/>
      <c r="AE121" s="157"/>
    </row>
    <row r="122" spans="1:65" s="2" customFormat="1" ht="22.9" customHeight="1">
      <c r="A122" s="32"/>
      <c r="B122" s="33"/>
      <c r="C122" s="80" t="s">
        <v>126</v>
      </c>
      <c r="D122" s="34"/>
      <c r="E122" s="34"/>
      <c r="F122" s="34"/>
      <c r="G122" s="34"/>
      <c r="H122" s="34"/>
      <c r="I122" s="34"/>
      <c r="J122" s="164">
        <f>BK122</f>
        <v>0</v>
      </c>
      <c r="K122" s="34"/>
      <c r="L122" s="37"/>
      <c r="M122" s="76"/>
      <c r="N122" s="165"/>
      <c r="O122" s="77"/>
      <c r="P122" s="166">
        <f>P123+P169</f>
        <v>0</v>
      </c>
      <c r="Q122" s="77"/>
      <c r="R122" s="166">
        <f>R123+R169</f>
        <v>2.0040000000000002E-2</v>
      </c>
      <c r="S122" s="77"/>
      <c r="T122" s="167">
        <f>T123+T169</f>
        <v>154.708</v>
      </c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T122" s="15" t="s">
        <v>73</v>
      </c>
      <c r="AU122" s="15" t="s">
        <v>107</v>
      </c>
      <c r="BK122" s="168">
        <f>BK123+BK169</f>
        <v>0</v>
      </c>
    </row>
    <row r="123" spans="1:65" s="12" customFormat="1" ht="25.9" customHeight="1">
      <c r="B123" s="169"/>
      <c r="C123" s="170"/>
      <c r="D123" s="171" t="s">
        <v>73</v>
      </c>
      <c r="E123" s="172" t="s">
        <v>127</v>
      </c>
      <c r="F123" s="172" t="s">
        <v>128</v>
      </c>
      <c r="G123" s="170"/>
      <c r="H123" s="170"/>
      <c r="I123" s="173"/>
      <c r="J123" s="174">
        <f>BK123</f>
        <v>0</v>
      </c>
      <c r="K123" s="170"/>
      <c r="L123" s="175"/>
      <c r="M123" s="176"/>
      <c r="N123" s="177"/>
      <c r="O123" s="177"/>
      <c r="P123" s="178">
        <f>P124+P132+P145+P154</f>
        <v>0</v>
      </c>
      <c r="Q123" s="177"/>
      <c r="R123" s="178">
        <f>R124+R132+R145+R154</f>
        <v>2.0040000000000002E-2</v>
      </c>
      <c r="S123" s="177"/>
      <c r="T123" s="179">
        <f>T124+T132+T145+T154</f>
        <v>154.708</v>
      </c>
      <c r="AR123" s="180" t="s">
        <v>82</v>
      </c>
      <c r="AT123" s="181" t="s">
        <v>73</v>
      </c>
      <c r="AU123" s="181" t="s">
        <v>74</v>
      </c>
      <c r="AY123" s="180" t="s">
        <v>129</v>
      </c>
      <c r="BK123" s="182">
        <f>BK124+BK132+BK145+BK154</f>
        <v>0</v>
      </c>
    </row>
    <row r="124" spans="1:65" s="12" customFormat="1" ht="22.9" customHeight="1">
      <c r="B124" s="169"/>
      <c r="C124" s="170"/>
      <c r="D124" s="171" t="s">
        <v>73</v>
      </c>
      <c r="E124" s="183" t="s">
        <v>82</v>
      </c>
      <c r="F124" s="183" t="s">
        <v>130</v>
      </c>
      <c r="G124" s="170"/>
      <c r="H124" s="170"/>
      <c r="I124" s="173"/>
      <c r="J124" s="184">
        <f>BK124</f>
        <v>0</v>
      </c>
      <c r="K124" s="170"/>
      <c r="L124" s="175"/>
      <c r="M124" s="176"/>
      <c r="N124" s="177"/>
      <c r="O124" s="177"/>
      <c r="P124" s="178">
        <f>SUM(P125:P131)</f>
        <v>0</v>
      </c>
      <c r="Q124" s="177"/>
      <c r="R124" s="178">
        <f>SUM(R125:R131)</f>
        <v>6.5400000000000007E-3</v>
      </c>
      <c r="S124" s="177"/>
      <c r="T124" s="179">
        <f>SUM(T125:T131)</f>
        <v>154.708</v>
      </c>
      <c r="AR124" s="180" t="s">
        <v>82</v>
      </c>
      <c r="AT124" s="181" t="s">
        <v>73</v>
      </c>
      <c r="AU124" s="181" t="s">
        <v>82</v>
      </c>
      <c r="AY124" s="180" t="s">
        <v>129</v>
      </c>
      <c r="BK124" s="182">
        <f>SUM(BK125:BK131)</f>
        <v>0</v>
      </c>
    </row>
    <row r="125" spans="1:65" s="2" customFormat="1" ht="33" customHeight="1">
      <c r="A125" s="32"/>
      <c r="B125" s="33"/>
      <c r="C125" s="185" t="s">
        <v>82</v>
      </c>
      <c r="D125" s="185" t="s">
        <v>131</v>
      </c>
      <c r="E125" s="186" t="s">
        <v>132</v>
      </c>
      <c r="F125" s="187" t="s">
        <v>133</v>
      </c>
      <c r="G125" s="188" t="s">
        <v>134</v>
      </c>
      <c r="H125" s="189">
        <v>326</v>
      </c>
      <c r="I125" s="190"/>
      <c r="J125" s="191">
        <f>ROUND(I125*H125,2)</f>
        <v>0</v>
      </c>
      <c r="K125" s="192"/>
      <c r="L125" s="37"/>
      <c r="M125" s="193" t="s">
        <v>1</v>
      </c>
      <c r="N125" s="194" t="s">
        <v>39</v>
      </c>
      <c r="O125" s="69"/>
      <c r="P125" s="195">
        <f>O125*H125</f>
        <v>0</v>
      </c>
      <c r="Q125" s="195">
        <v>0</v>
      </c>
      <c r="R125" s="195">
        <f>Q125*H125</f>
        <v>0</v>
      </c>
      <c r="S125" s="195">
        <v>0.28999999999999998</v>
      </c>
      <c r="T125" s="196">
        <f>S125*H125</f>
        <v>94.539999999999992</v>
      </c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R125" s="197" t="s">
        <v>135</v>
      </c>
      <c r="AT125" s="197" t="s">
        <v>131</v>
      </c>
      <c r="AU125" s="197" t="s">
        <v>84</v>
      </c>
      <c r="AY125" s="15" t="s">
        <v>129</v>
      </c>
      <c r="BE125" s="198">
        <f>IF(N125="základní",J125,0)</f>
        <v>0</v>
      </c>
      <c r="BF125" s="198">
        <f>IF(N125="snížená",J125,0)</f>
        <v>0</v>
      </c>
      <c r="BG125" s="198">
        <f>IF(N125="zákl. přenesená",J125,0)</f>
        <v>0</v>
      </c>
      <c r="BH125" s="198">
        <f>IF(N125="sníž. přenesená",J125,0)</f>
        <v>0</v>
      </c>
      <c r="BI125" s="198">
        <f>IF(N125="nulová",J125,0)</f>
        <v>0</v>
      </c>
      <c r="BJ125" s="15" t="s">
        <v>82</v>
      </c>
      <c r="BK125" s="198">
        <f>ROUND(I125*H125,2)</f>
        <v>0</v>
      </c>
      <c r="BL125" s="15" t="s">
        <v>135</v>
      </c>
      <c r="BM125" s="197" t="s">
        <v>136</v>
      </c>
    </row>
    <row r="126" spans="1:65" s="2" customFormat="1" ht="39">
      <c r="A126" s="32"/>
      <c r="B126" s="33"/>
      <c r="C126" s="34"/>
      <c r="D126" s="199" t="s">
        <v>137</v>
      </c>
      <c r="E126" s="34"/>
      <c r="F126" s="200" t="s">
        <v>138</v>
      </c>
      <c r="G126" s="34"/>
      <c r="H126" s="34"/>
      <c r="I126" s="201"/>
      <c r="J126" s="34"/>
      <c r="K126" s="34"/>
      <c r="L126" s="37"/>
      <c r="M126" s="202"/>
      <c r="N126" s="203"/>
      <c r="O126" s="69"/>
      <c r="P126" s="69"/>
      <c r="Q126" s="69"/>
      <c r="R126" s="69"/>
      <c r="S126" s="69"/>
      <c r="T126" s="70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T126" s="15" t="s">
        <v>137</v>
      </c>
      <c r="AU126" s="15" t="s">
        <v>84</v>
      </c>
    </row>
    <row r="127" spans="1:65" s="2" customFormat="1" ht="11.25">
      <c r="A127" s="32"/>
      <c r="B127" s="33"/>
      <c r="C127" s="34"/>
      <c r="D127" s="204" t="s">
        <v>139</v>
      </c>
      <c r="E127" s="34"/>
      <c r="F127" s="205" t="s">
        <v>140</v>
      </c>
      <c r="G127" s="34"/>
      <c r="H127" s="34"/>
      <c r="I127" s="201"/>
      <c r="J127" s="34"/>
      <c r="K127" s="34"/>
      <c r="L127" s="37"/>
      <c r="M127" s="202"/>
      <c r="N127" s="203"/>
      <c r="O127" s="69"/>
      <c r="P127" s="69"/>
      <c r="Q127" s="69"/>
      <c r="R127" s="69"/>
      <c r="S127" s="69"/>
      <c r="T127" s="70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T127" s="15" t="s">
        <v>139</v>
      </c>
      <c r="AU127" s="15" t="s">
        <v>84</v>
      </c>
    </row>
    <row r="128" spans="1:65" s="2" customFormat="1" ht="19.5">
      <c r="A128" s="32"/>
      <c r="B128" s="33"/>
      <c r="C128" s="34"/>
      <c r="D128" s="199" t="s">
        <v>141</v>
      </c>
      <c r="E128" s="34"/>
      <c r="F128" s="206" t="s">
        <v>142</v>
      </c>
      <c r="G128" s="34"/>
      <c r="H128" s="34"/>
      <c r="I128" s="201"/>
      <c r="J128" s="34"/>
      <c r="K128" s="34"/>
      <c r="L128" s="37"/>
      <c r="M128" s="202"/>
      <c r="N128" s="203"/>
      <c r="O128" s="69"/>
      <c r="P128" s="69"/>
      <c r="Q128" s="69"/>
      <c r="R128" s="69"/>
      <c r="S128" s="69"/>
      <c r="T128" s="70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T128" s="15" t="s">
        <v>141</v>
      </c>
      <c r="AU128" s="15" t="s">
        <v>84</v>
      </c>
    </row>
    <row r="129" spans="1:65" s="2" customFormat="1" ht="24.2" customHeight="1">
      <c r="A129" s="32"/>
      <c r="B129" s="33"/>
      <c r="C129" s="185" t="s">
        <v>84</v>
      </c>
      <c r="D129" s="185" t="s">
        <v>131</v>
      </c>
      <c r="E129" s="186" t="s">
        <v>143</v>
      </c>
      <c r="F129" s="187" t="s">
        <v>144</v>
      </c>
      <c r="G129" s="188" t="s">
        <v>134</v>
      </c>
      <c r="H129" s="189">
        <v>327</v>
      </c>
      <c r="I129" s="190"/>
      <c r="J129" s="191">
        <f>ROUND(I129*H129,2)</f>
        <v>0</v>
      </c>
      <c r="K129" s="192"/>
      <c r="L129" s="37"/>
      <c r="M129" s="193" t="s">
        <v>1</v>
      </c>
      <c r="N129" s="194" t="s">
        <v>39</v>
      </c>
      <c r="O129" s="69"/>
      <c r="P129" s="195">
        <f>O129*H129</f>
        <v>0</v>
      </c>
      <c r="Q129" s="195">
        <v>2.0000000000000002E-5</v>
      </c>
      <c r="R129" s="195">
        <f>Q129*H129</f>
        <v>6.5400000000000007E-3</v>
      </c>
      <c r="S129" s="195">
        <v>0.184</v>
      </c>
      <c r="T129" s="196">
        <f>S129*H129</f>
        <v>60.167999999999999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97" t="s">
        <v>135</v>
      </c>
      <c r="AT129" s="197" t="s">
        <v>131</v>
      </c>
      <c r="AU129" s="197" t="s">
        <v>84</v>
      </c>
      <c r="AY129" s="15" t="s">
        <v>129</v>
      </c>
      <c r="BE129" s="198">
        <f>IF(N129="základní",J129,0)</f>
        <v>0</v>
      </c>
      <c r="BF129" s="198">
        <f>IF(N129="snížená",J129,0)</f>
        <v>0</v>
      </c>
      <c r="BG129" s="198">
        <f>IF(N129="zákl. přenesená",J129,0)</f>
        <v>0</v>
      </c>
      <c r="BH129" s="198">
        <f>IF(N129="sníž. přenesená",J129,0)</f>
        <v>0</v>
      </c>
      <c r="BI129" s="198">
        <f>IF(N129="nulová",J129,0)</f>
        <v>0</v>
      </c>
      <c r="BJ129" s="15" t="s">
        <v>82</v>
      </c>
      <c r="BK129" s="198">
        <f>ROUND(I129*H129,2)</f>
        <v>0</v>
      </c>
      <c r="BL129" s="15" t="s">
        <v>135</v>
      </c>
      <c r="BM129" s="197" t="s">
        <v>145</v>
      </c>
    </row>
    <row r="130" spans="1:65" s="2" customFormat="1" ht="29.25">
      <c r="A130" s="32"/>
      <c r="B130" s="33"/>
      <c r="C130" s="34"/>
      <c r="D130" s="199" t="s">
        <v>137</v>
      </c>
      <c r="E130" s="34"/>
      <c r="F130" s="200" t="s">
        <v>146</v>
      </c>
      <c r="G130" s="34"/>
      <c r="H130" s="34"/>
      <c r="I130" s="201"/>
      <c r="J130" s="34"/>
      <c r="K130" s="34"/>
      <c r="L130" s="37"/>
      <c r="M130" s="202"/>
      <c r="N130" s="203"/>
      <c r="O130" s="69"/>
      <c r="P130" s="69"/>
      <c r="Q130" s="69"/>
      <c r="R130" s="69"/>
      <c r="S130" s="69"/>
      <c r="T130" s="70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T130" s="15" t="s">
        <v>137</v>
      </c>
      <c r="AU130" s="15" t="s">
        <v>84</v>
      </c>
    </row>
    <row r="131" spans="1:65" s="2" customFormat="1" ht="11.25">
      <c r="A131" s="32"/>
      <c r="B131" s="33"/>
      <c r="C131" s="34"/>
      <c r="D131" s="204" t="s">
        <v>139</v>
      </c>
      <c r="E131" s="34"/>
      <c r="F131" s="205" t="s">
        <v>147</v>
      </c>
      <c r="G131" s="34"/>
      <c r="H131" s="34"/>
      <c r="I131" s="201"/>
      <c r="J131" s="34"/>
      <c r="K131" s="34"/>
      <c r="L131" s="37"/>
      <c r="M131" s="202"/>
      <c r="N131" s="203"/>
      <c r="O131" s="69"/>
      <c r="P131" s="69"/>
      <c r="Q131" s="69"/>
      <c r="R131" s="69"/>
      <c r="S131" s="69"/>
      <c r="T131" s="70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T131" s="15" t="s">
        <v>139</v>
      </c>
      <c r="AU131" s="15" t="s">
        <v>84</v>
      </c>
    </row>
    <row r="132" spans="1:65" s="12" customFormat="1" ht="22.9" customHeight="1">
      <c r="B132" s="169"/>
      <c r="C132" s="170"/>
      <c r="D132" s="171" t="s">
        <v>73</v>
      </c>
      <c r="E132" s="183" t="s">
        <v>148</v>
      </c>
      <c r="F132" s="183" t="s">
        <v>149</v>
      </c>
      <c r="G132" s="170"/>
      <c r="H132" s="170"/>
      <c r="I132" s="173"/>
      <c r="J132" s="184">
        <f>BK132</f>
        <v>0</v>
      </c>
      <c r="K132" s="170"/>
      <c r="L132" s="175"/>
      <c r="M132" s="176"/>
      <c r="N132" s="177"/>
      <c r="O132" s="177"/>
      <c r="P132" s="178">
        <f>SUM(P133:P144)</f>
        <v>0</v>
      </c>
      <c r="Q132" s="177"/>
      <c r="R132" s="178">
        <f>SUM(R133:R144)</f>
        <v>0</v>
      </c>
      <c r="S132" s="177"/>
      <c r="T132" s="179">
        <f>SUM(T133:T144)</f>
        <v>0</v>
      </c>
      <c r="AR132" s="180" t="s">
        <v>82</v>
      </c>
      <c r="AT132" s="181" t="s">
        <v>73</v>
      </c>
      <c r="AU132" s="181" t="s">
        <v>82</v>
      </c>
      <c r="AY132" s="180" t="s">
        <v>129</v>
      </c>
      <c r="BK132" s="182">
        <f>SUM(BK133:BK144)</f>
        <v>0</v>
      </c>
    </row>
    <row r="133" spans="1:65" s="2" customFormat="1" ht="33" customHeight="1">
      <c r="A133" s="32"/>
      <c r="B133" s="33"/>
      <c r="C133" s="185" t="s">
        <v>150</v>
      </c>
      <c r="D133" s="185" t="s">
        <v>131</v>
      </c>
      <c r="E133" s="186" t="s">
        <v>151</v>
      </c>
      <c r="F133" s="187" t="s">
        <v>152</v>
      </c>
      <c r="G133" s="188" t="s">
        <v>134</v>
      </c>
      <c r="H133" s="189">
        <v>326</v>
      </c>
      <c r="I133" s="190"/>
      <c r="J133" s="191">
        <f>ROUND(I133*H133,2)</f>
        <v>0</v>
      </c>
      <c r="K133" s="192"/>
      <c r="L133" s="37"/>
      <c r="M133" s="193" t="s">
        <v>1</v>
      </c>
      <c r="N133" s="194" t="s">
        <v>39</v>
      </c>
      <c r="O133" s="69"/>
      <c r="P133" s="195">
        <f>O133*H133</f>
        <v>0</v>
      </c>
      <c r="Q133" s="195">
        <v>0</v>
      </c>
      <c r="R133" s="195">
        <f>Q133*H133</f>
        <v>0</v>
      </c>
      <c r="S133" s="195">
        <v>0</v>
      </c>
      <c r="T133" s="196">
        <f>S133*H133</f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97" t="s">
        <v>135</v>
      </c>
      <c r="AT133" s="197" t="s">
        <v>131</v>
      </c>
      <c r="AU133" s="197" t="s">
        <v>84</v>
      </c>
      <c r="AY133" s="15" t="s">
        <v>129</v>
      </c>
      <c r="BE133" s="198">
        <f>IF(N133="základní",J133,0)</f>
        <v>0</v>
      </c>
      <c r="BF133" s="198">
        <f>IF(N133="snížená",J133,0)</f>
        <v>0</v>
      </c>
      <c r="BG133" s="198">
        <f>IF(N133="zákl. přenesená",J133,0)</f>
        <v>0</v>
      </c>
      <c r="BH133" s="198">
        <f>IF(N133="sníž. přenesená",J133,0)</f>
        <v>0</v>
      </c>
      <c r="BI133" s="198">
        <f>IF(N133="nulová",J133,0)</f>
        <v>0</v>
      </c>
      <c r="BJ133" s="15" t="s">
        <v>82</v>
      </c>
      <c r="BK133" s="198">
        <f>ROUND(I133*H133,2)</f>
        <v>0</v>
      </c>
      <c r="BL133" s="15" t="s">
        <v>135</v>
      </c>
      <c r="BM133" s="197" t="s">
        <v>153</v>
      </c>
    </row>
    <row r="134" spans="1:65" s="2" customFormat="1" ht="29.25">
      <c r="A134" s="32"/>
      <c r="B134" s="33"/>
      <c r="C134" s="34"/>
      <c r="D134" s="199" t="s">
        <v>137</v>
      </c>
      <c r="E134" s="34"/>
      <c r="F134" s="200" t="s">
        <v>154</v>
      </c>
      <c r="G134" s="34"/>
      <c r="H134" s="34"/>
      <c r="I134" s="201"/>
      <c r="J134" s="34"/>
      <c r="K134" s="34"/>
      <c r="L134" s="37"/>
      <c r="M134" s="202"/>
      <c r="N134" s="203"/>
      <c r="O134" s="69"/>
      <c r="P134" s="69"/>
      <c r="Q134" s="69"/>
      <c r="R134" s="69"/>
      <c r="S134" s="69"/>
      <c r="T134" s="70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T134" s="15" t="s">
        <v>137</v>
      </c>
      <c r="AU134" s="15" t="s">
        <v>84</v>
      </c>
    </row>
    <row r="135" spans="1:65" s="2" customFormat="1" ht="11.25">
      <c r="A135" s="32"/>
      <c r="B135" s="33"/>
      <c r="C135" s="34"/>
      <c r="D135" s="204" t="s">
        <v>139</v>
      </c>
      <c r="E135" s="34"/>
      <c r="F135" s="205" t="s">
        <v>155</v>
      </c>
      <c r="G135" s="34"/>
      <c r="H135" s="34"/>
      <c r="I135" s="201"/>
      <c r="J135" s="34"/>
      <c r="K135" s="34"/>
      <c r="L135" s="37"/>
      <c r="M135" s="202"/>
      <c r="N135" s="203"/>
      <c r="O135" s="69"/>
      <c r="P135" s="69"/>
      <c r="Q135" s="69"/>
      <c r="R135" s="69"/>
      <c r="S135" s="69"/>
      <c r="T135" s="70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T135" s="15" t="s">
        <v>139</v>
      </c>
      <c r="AU135" s="15" t="s">
        <v>84</v>
      </c>
    </row>
    <row r="136" spans="1:65" s="2" customFormat="1" ht="19.5">
      <c r="A136" s="32"/>
      <c r="B136" s="33"/>
      <c r="C136" s="34"/>
      <c r="D136" s="199" t="s">
        <v>141</v>
      </c>
      <c r="E136" s="34"/>
      <c r="F136" s="206" t="s">
        <v>142</v>
      </c>
      <c r="G136" s="34"/>
      <c r="H136" s="34"/>
      <c r="I136" s="201"/>
      <c r="J136" s="34"/>
      <c r="K136" s="34"/>
      <c r="L136" s="37"/>
      <c r="M136" s="202"/>
      <c r="N136" s="203"/>
      <c r="O136" s="69"/>
      <c r="P136" s="69"/>
      <c r="Q136" s="69"/>
      <c r="R136" s="69"/>
      <c r="S136" s="69"/>
      <c r="T136" s="70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T136" s="15" t="s">
        <v>141</v>
      </c>
      <c r="AU136" s="15" t="s">
        <v>84</v>
      </c>
    </row>
    <row r="137" spans="1:65" s="2" customFormat="1" ht="33" customHeight="1">
      <c r="A137" s="32"/>
      <c r="B137" s="33"/>
      <c r="C137" s="185" t="s">
        <v>148</v>
      </c>
      <c r="D137" s="185" t="s">
        <v>131</v>
      </c>
      <c r="E137" s="186" t="s">
        <v>156</v>
      </c>
      <c r="F137" s="187" t="s">
        <v>157</v>
      </c>
      <c r="G137" s="188" t="s">
        <v>134</v>
      </c>
      <c r="H137" s="189">
        <v>653</v>
      </c>
      <c r="I137" s="190"/>
      <c r="J137" s="191">
        <f>ROUND(I137*H137,2)</f>
        <v>0</v>
      </c>
      <c r="K137" s="192"/>
      <c r="L137" s="37"/>
      <c r="M137" s="193" t="s">
        <v>1</v>
      </c>
      <c r="N137" s="194" t="s">
        <v>39</v>
      </c>
      <c r="O137" s="69"/>
      <c r="P137" s="195">
        <f>O137*H137</f>
        <v>0</v>
      </c>
      <c r="Q137" s="195">
        <v>0</v>
      </c>
      <c r="R137" s="195">
        <f>Q137*H137</f>
        <v>0</v>
      </c>
      <c r="S137" s="195">
        <v>0</v>
      </c>
      <c r="T137" s="196">
        <f>S137*H137</f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97" t="s">
        <v>135</v>
      </c>
      <c r="AT137" s="197" t="s">
        <v>131</v>
      </c>
      <c r="AU137" s="197" t="s">
        <v>84</v>
      </c>
      <c r="AY137" s="15" t="s">
        <v>129</v>
      </c>
      <c r="BE137" s="198">
        <f>IF(N137="základní",J137,0)</f>
        <v>0</v>
      </c>
      <c r="BF137" s="198">
        <f>IF(N137="snížená",J137,0)</f>
        <v>0</v>
      </c>
      <c r="BG137" s="198">
        <f>IF(N137="zákl. přenesená",J137,0)</f>
        <v>0</v>
      </c>
      <c r="BH137" s="198">
        <f>IF(N137="sníž. přenesená",J137,0)</f>
        <v>0</v>
      </c>
      <c r="BI137" s="198">
        <f>IF(N137="nulová",J137,0)</f>
        <v>0</v>
      </c>
      <c r="BJ137" s="15" t="s">
        <v>82</v>
      </c>
      <c r="BK137" s="198">
        <f>ROUND(I137*H137,2)</f>
        <v>0</v>
      </c>
      <c r="BL137" s="15" t="s">
        <v>135</v>
      </c>
      <c r="BM137" s="197" t="s">
        <v>158</v>
      </c>
    </row>
    <row r="138" spans="1:65" s="2" customFormat="1" ht="29.25">
      <c r="A138" s="32"/>
      <c r="B138" s="33"/>
      <c r="C138" s="34"/>
      <c r="D138" s="199" t="s">
        <v>137</v>
      </c>
      <c r="E138" s="34"/>
      <c r="F138" s="200" t="s">
        <v>159</v>
      </c>
      <c r="G138" s="34"/>
      <c r="H138" s="34"/>
      <c r="I138" s="201"/>
      <c r="J138" s="34"/>
      <c r="K138" s="34"/>
      <c r="L138" s="37"/>
      <c r="M138" s="202"/>
      <c r="N138" s="203"/>
      <c r="O138" s="69"/>
      <c r="P138" s="69"/>
      <c r="Q138" s="69"/>
      <c r="R138" s="69"/>
      <c r="S138" s="69"/>
      <c r="T138" s="70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T138" s="15" t="s">
        <v>137</v>
      </c>
      <c r="AU138" s="15" t="s">
        <v>84</v>
      </c>
    </row>
    <row r="139" spans="1:65" s="2" customFormat="1" ht="11.25">
      <c r="A139" s="32"/>
      <c r="B139" s="33"/>
      <c r="C139" s="34"/>
      <c r="D139" s="204" t="s">
        <v>139</v>
      </c>
      <c r="E139" s="34"/>
      <c r="F139" s="205" t="s">
        <v>160</v>
      </c>
      <c r="G139" s="34"/>
      <c r="H139" s="34"/>
      <c r="I139" s="201"/>
      <c r="J139" s="34"/>
      <c r="K139" s="34"/>
      <c r="L139" s="37"/>
      <c r="M139" s="202"/>
      <c r="N139" s="203"/>
      <c r="O139" s="69"/>
      <c r="P139" s="69"/>
      <c r="Q139" s="69"/>
      <c r="R139" s="69"/>
      <c r="S139" s="69"/>
      <c r="T139" s="70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T139" s="15" t="s">
        <v>139</v>
      </c>
      <c r="AU139" s="15" t="s">
        <v>84</v>
      </c>
    </row>
    <row r="140" spans="1:65" s="2" customFormat="1" ht="19.5">
      <c r="A140" s="32"/>
      <c r="B140" s="33"/>
      <c r="C140" s="34"/>
      <c r="D140" s="199" t="s">
        <v>141</v>
      </c>
      <c r="E140" s="34"/>
      <c r="F140" s="206" t="s">
        <v>161</v>
      </c>
      <c r="G140" s="34"/>
      <c r="H140" s="34"/>
      <c r="I140" s="201"/>
      <c r="J140" s="34"/>
      <c r="K140" s="34"/>
      <c r="L140" s="37"/>
      <c r="M140" s="202"/>
      <c r="N140" s="203"/>
      <c r="O140" s="69"/>
      <c r="P140" s="69"/>
      <c r="Q140" s="69"/>
      <c r="R140" s="69"/>
      <c r="S140" s="69"/>
      <c r="T140" s="70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T140" s="15" t="s">
        <v>141</v>
      </c>
      <c r="AU140" s="15" t="s">
        <v>84</v>
      </c>
    </row>
    <row r="141" spans="1:65" s="2" customFormat="1" ht="24.2" customHeight="1">
      <c r="A141" s="32"/>
      <c r="B141" s="33"/>
      <c r="C141" s="185" t="s">
        <v>135</v>
      </c>
      <c r="D141" s="185" t="s">
        <v>131</v>
      </c>
      <c r="E141" s="186" t="s">
        <v>162</v>
      </c>
      <c r="F141" s="187" t="s">
        <v>163</v>
      </c>
      <c r="G141" s="188" t="s">
        <v>134</v>
      </c>
      <c r="H141" s="189">
        <v>653</v>
      </c>
      <c r="I141" s="190"/>
      <c r="J141" s="191">
        <f>ROUND(I141*H141,2)</f>
        <v>0</v>
      </c>
      <c r="K141" s="192"/>
      <c r="L141" s="37"/>
      <c r="M141" s="193" t="s">
        <v>1</v>
      </c>
      <c r="N141" s="194" t="s">
        <v>39</v>
      </c>
      <c r="O141" s="69"/>
      <c r="P141" s="195">
        <f>O141*H141</f>
        <v>0</v>
      </c>
      <c r="Q141" s="195">
        <v>0</v>
      </c>
      <c r="R141" s="195">
        <f>Q141*H141</f>
        <v>0</v>
      </c>
      <c r="S141" s="195">
        <v>0</v>
      </c>
      <c r="T141" s="196">
        <f>S141*H141</f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97" t="s">
        <v>135</v>
      </c>
      <c r="AT141" s="197" t="s">
        <v>131</v>
      </c>
      <c r="AU141" s="197" t="s">
        <v>84</v>
      </c>
      <c r="AY141" s="15" t="s">
        <v>129</v>
      </c>
      <c r="BE141" s="198">
        <f>IF(N141="základní",J141,0)</f>
        <v>0</v>
      </c>
      <c r="BF141" s="198">
        <f>IF(N141="snížená",J141,0)</f>
        <v>0</v>
      </c>
      <c r="BG141" s="198">
        <f>IF(N141="zákl. přenesená",J141,0)</f>
        <v>0</v>
      </c>
      <c r="BH141" s="198">
        <f>IF(N141="sníž. přenesená",J141,0)</f>
        <v>0</v>
      </c>
      <c r="BI141" s="198">
        <f>IF(N141="nulová",J141,0)</f>
        <v>0</v>
      </c>
      <c r="BJ141" s="15" t="s">
        <v>82</v>
      </c>
      <c r="BK141" s="198">
        <f>ROUND(I141*H141,2)</f>
        <v>0</v>
      </c>
      <c r="BL141" s="15" t="s">
        <v>135</v>
      </c>
      <c r="BM141" s="197" t="s">
        <v>164</v>
      </c>
    </row>
    <row r="142" spans="1:65" s="2" customFormat="1" ht="29.25">
      <c r="A142" s="32"/>
      <c r="B142" s="33"/>
      <c r="C142" s="34"/>
      <c r="D142" s="199" t="s">
        <v>137</v>
      </c>
      <c r="E142" s="34"/>
      <c r="F142" s="200" t="s">
        <v>165</v>
      </c>
      <c r="G142" s="34"/>
      <c r="H142" s="34"/>
      <c r="I142" s="201"/>
      <c r="J142" s="34"/>
      <c r="K142" s="34"/>
      <c r="L142" s="37"/>
      <c r="M142" s="202"/>
      <c r="N142" s="203"/>
      <c r="O142" s="69"/>
      <c r="P142" s="69"/>
      <c r="Q142" s="69"/>
      <c r="R142" s="69"/>
      <c r="S142" s="69"/>
      <c r="T142" s="70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T142" s="15" t="s">
        <v>137</v>
      </c>
      <c r="AU142" s="15" t="s">
        <v>84</v>
      </c>
    </row>
    <row r="143" spans="1:65" s="2" customFormat="1" ht="11.25">
      <c r="A143" s="32"/>
      <c r="B143" s="33"/>
      <c r="C143" s="34"/>
      <c r="D143" s="204" t="s">
        <v>139</v>
      </c>
      <c r="E143" s="34"/>
      <c r="F143" s="205" t="s">
        <v>166</v>
      </c>
      <c r="G143" s="34"/>
      <c r="H143" s="34"/>
      <c r="I143" s="201"/>
      <c r="J143" s="34"/>
      <c r="K143" s="34"/>
      <c r="L143" s="37"/>
      <c r="M143" s="202"/>
      <c r="N143" s="203"/>
      <c r="O143" s="69"/>
      <c r="P143" s="69"/>
      <c r="Q143" s="69"/>
      <c r="R143" s="69"/>
      <c r="S143" s="69"/>
      <c r="T143" s="70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T143" s="15" t="s">
        <v>139</v>
      </c>
      <c r="AU143" s="15" t="s">
        <v>84</v>
      </c>
    </row>
    <row r="144" spans="1:65" s="2" customFormat="1" ht="19.5">
      <c r="A144" s="32"/>
      <c r="B144" s="33"/>
      <c r="C144" s="34"/>
      <c r="D144" s="199" t="s">
        <v>141</v>
      </c>
      <c r="E144" s="34"/>
      <c r="F144" s="206" t="s">
        <v>161</v>
      </c>
      <c r="G144" s="34"/>
      <c r="H144" s="34"/>
      <c r="I144" s="201"/>
      <c r="J144" s="34"/>
      <c r="K144" s="34"/>
      <c r="L144" s="37"/>
      <c r="M144" s="202"/>
      <c r="N144" s="203"/>
      <c r="O144" s="69"/>
      <c r="P144" s="69"/>
      <c r="Q144" s="69"/>
      <c r="R144" s="69"/>
      <c r="S144" s="69"/>
      <c r="T144" s="70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T144" s="15" t="s">
        <v>141</v>
      </c>
      <c r="AU144" s="15" t="s">
        <v>84</v>
      </c>
    </row>
    <row r="145" spans="1:65" s="12" customFormat="1" ht="22.9" customHeight="1">
      <c r="B145" s="169"/>
      <c r="C145" s="170"/>
      <c r="D145" s="171" t="s">
        <v>73</v>
      </c>
      <c r="E145" s="183" t="s">
        <v>167</v>
      </c>
      <c r="F145" s="183" t="s">
        <v>168</v>
      </c>
      <c r="G145" s="170"/>
      <c r="H145" s="170"/>
      <c r="I145" s="173"/>
      <c r="J145" s="184">
        <f>BK145</f>
        <v>0</v>
      </c>
      <c r="K145" s="170"/>
      <c r="L145" s="175"/>
      <c r="M145" s="176"/>
      <c r="N145" s="177"/>
      <c r="O145" s="177"/>
      <c r="P145" s="178">
        <f>SUM(P146:P153)</f>
        <v>0</v>
      </c>
      <c r="Q145" s="177"/>
      <c r="R145" s="178">
        <f>SUM(R146:R153)</f>
        <v>1.3500000000000002E-2</v>
      </c>
      <c r="S145" s="177"/>
      <c r="T145" s="179">
        <f>SUM(T146:T153)</f>
        <v>0</v>
      </c>
      <c r="AR145" s="180" t="s">
        <v>82</v>
      </c>
      <c r="AT145" s="181" t="s">
        <v>73</v>
      </c>
      <c r="AU145" s="181" t="s">
        <v>82</v>
      </c>
      <c r="AY145" s="180" t="s">
        <v>129</v>
      </c>
      <c r="BK145" s="182">
        <f>SUM(BK146:BK153)</f>
        <v>0</v>
      </c>
    </row>
    <row r="146" spans="1:65" s="2" customFormat="1" ht="24.2" customHeight="1">
      <c r="A146" s="32"/>
      <c r="B146" s="33"/>
      <c r="C146" s="185" t="s">
        <v>169</v>
      </c>
      <c r="D146" s="185" t="s">
        <v>131</v>
      </c>
      <c r="E146" s="186" t="s">
        <v>170</v>
      </c>
      <c r="F146" s="187" t="s">
        <v>171</v>
      </c>
      <c r="G146" s="188" t="s">
        <v>172</v>
      </c>
      <c r="H146" s="189">
        <v>150</v>
      </c>
      <c r="I146" s="190"/>
      <c r="J146" s="191">
        <f>ROUND(I146*H146,2)</f>
        <v>0</v>
      </c>
      <c r="K146" s="192"/>
      <c r="L146" s="37"/>
      <c r="M146" s="193" t="s">
        <v>1</v>
      </c>
      <c r="N146" s="194" t="s">
        <v>39</v>
      </c>
      <c r="O146" s="69"/>
      <c r="P146" s="195">
        <f>O146*H146</f>
        <v>0</v>
      </c>
      <c r="Q146" s="195">
        <v>0</v>
      </c>
      <c r="R146" s="195">
        <f>Q146*H146</f>
        <v>0</v>
      </c>
      <c r="S146" s="195">
        <v>0</v>
      </c>
      <c r="T146" s="196">
        <f>S146*H146</f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97" t="s">
        <v>135</v>
      </c>
      <c r="AT146" s="197" t="s">
        <v>131</v>
      </c>
      <c r="AU146" s="197" t="s">
        <v>84</v>
      </c>
      <c r="AY146" s="15" t="s">
        <v>129</v>
      </c>
      <c r="BE146" s="198">
        <f>IF(N146="základní",J146,0)</f>
        <v>0</v>
      </c>
      <c r="BF146" s="198">
        <f>IF(N146="snížená",J146,0)</f>
        <v>0</v>
      </c>
      <c r="BG146" s="198">
        <f>IF(N146="zákl. přenesená",J146,0)</f>
        <v>0</v>
      </c>
      <c r="BH146" s="198">
        <f>IF(N146="sníž. přenesená",J146,0)</f>
        <v>0</v>
      </c>
      <c r="BI146" s="198">
        <f>IF(N146="nulová",J146,0)</f>
        <v>0</v>
      </c>
      <c r="BJ146" s="15" t="s">
        <v>82</v>
      </c>
      <c r="BK146" s="198">
        <f>ROUND(I146*H146,2)</f>
        <v>0</v>
      </c>
      <c r="BL146" s="15" t="s">
        <v>135</v>
      </c>
      <c r="BM146" s="197" t="s">
        <v>173</v>
      </c>
    </row>
    <row r="147" spans="1:65" s="2" customFormat="1" ht="19.5">
      <c r="A147" s="32"/>
      <c r="B147" s="33"/>
      <c r="C147" s="34"/>
      <c r="D147" s="199" t="s">
        <v>137</v>
      </c>
      <c r="E147" s="34"/>
      <c r="F147" s="200" t="s">
        <v>174</v>
      </c>
      <c r="G147" s="34"/>
      <c r="H147" s="34"/>
      <c r="I147" s="201"/>
      <c r="J147" s="34"/>
      <c r="K147" s="34"/>
      <c r="L147" s="37"/>
      <c r="M147" s="202"/>
      <c r="N147" s="203"/>
      <c r="O147" s="69"/>
      <c r="P147" s="69"/>
      <c r="Q147" s="69"/>
      <c r="R147" s="69"/>
      <c r="S147" s="69"/>
      <c r="T147" s="70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T147" s="15" t="s">
        <v>137</v>
      </c>
      <c r="AU147" s="15" t="s">
        <v>84</v>
      </c>
    </row>
    <row r="148" spans="1:65" s="2" customFormat="1" ht="11.25">
      <c r="A148" s="32"/>
      <c r="B148" s="33"/>
      <c r="C148" s="34"/>
      <c r="D148" s="204" t="s">
        <v>139</v>
      </c>
      <c r="E148" s="34"/>
      <c r="F148" s="205" t="s">
        <v>175</v>
      </c>
      <c r="G148" s="34"/>
      <c r="H148" s="34"/>
      <c r="I148" s="201"/>
      <c r="J148" s="34"/>
      <c r="K148" s="34"/>
      <c r="L148" s="37"/>
      <c r="M148" s="202"/>
      <c r="N148" s="203"/>
      <c r="O148" s="69"/>
      <c r="P148" s="69"/>
      <c r="Q148" s="69"/>
      <c r="R148" s="69"/>
      <c r="S148" s="69"/>
      <c r="T148" s="70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T148" s="15" t="s">
        <v>139</v>
      </c>
      <c r="AU148" s="15" t="s">
        <v>84</v>
      </c>
    </row>
    <row r="149" spans="1:65" s="2" customFormat="1" ht="19.5">
      <c r="A149" s="32"/>
      <c r="B149" s="33"/>
      <c r="C149" s="34"/>
      <c r="D149" s="199" t="s">
        <v>141</v>
      </c>
      <c r="E149" s="34"/>
      <c r="F149" s="206" t="s">
        <v>176</v>
      </c>
      <c r="G149" s="34"/>
      <c r="H149" s="34"/>
      <c r="I149" s="201"/>
      <c r="J149" s="34"/>
      <c r="K149" s="34"/>
      <c r="L149" s="37"/>
      <c r="M149" s="202"/>
      <c r="N149" s="203"/>
      <c r="O149" s="69"/>
      <c r="P149" s="69"/>
      <c r="Q149" s="69"/>
      <c r="R149" s="69"/>
      <c r="S149" s="69"/>
      <c r="T149" s="70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T149" s="15" t="s">
        <v>141</v>
      </c>
      <c r="AU149" s="15" t="s">
        <v>84</v>
      </c>
    </row>
    <row r="150" spans="1:65" s="2" customFormat="1" ht="24.2" customHeight="1">
      <c r="A150" s="32"/>
      <c r="B150" s="33"/>
      <c r="C150" s="185" t="s">
        <v>8</v>
      </c>
      <c r="D150" s="185" t="s">
        <v>131</v>
      </c>
      <c r="E150" s="186" t="s">
        <v>177</v>
      </c>
      <c r="F150" s="187" t="s">
        <v>178</v>
      </c>
      <c r="G150" s="188" t="s">
        <v>172</v>
      </c>
      <c r="H150" s="189">
        <v>150</v>
      </c>
      <c r="I150" s="190"/>
      <c r="J150" s="191">
        <f>ROUND(I150*H150,2)</f>
        <v>0</v>
      </c>
      <c r="K150" s="192"/>
      <c r="L150" s="37"/>
      <c r="M150" s="193" t="s">
        <v>1</v>
      </c>
      <c r="N150" s="194" t="s">
        <v>39</v>
      </c>
      <c r="O150" s="69"/>
      <c r="P150" s="195">
        <f>O150*H150</f>
        <v>0</v>
      </c>
      <c r="Q150" s="195">
        <v>9.0000000000000006E-5</v>
      </c>
      <c r="R150" s="195">
        <f>Q150*H150</f>
        <v>1.3500000000000002E-2</v>
      </c>
      <c r="S150" s="195">
        <v>0</v>
      </c>
      <c r="T150" s="196">
        <f>S150*H150</f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97" t="s">
        <v>135</v>
      </c>
      <c r="AT150" s="197" t="s">
        <v>131</v>
      </c>
      <c r="AU150" s="197" t="s">
        <v>84</v>
      </c>
      <c r="AY150" s="15" t="s">
        <v>129</v>
      </c>
      <c r="BE150" s="198">
        <f>IF(N150="základní",J150,0)</f>
        <v>0</v>
      </c>
      <c r="BF150" s="198">
        <f>IF(N150="snížená",J150,0)</f>
        <v>0</v>
      </c>
      <c r="BG150" s="198">
        <f>IF(N150="zákl. přenesená",J150,0)</f>
        <v>0</v>
      </c>
      <c r="BH150" s="198">
        <f>IF(N150="sníž. přenesená",J150,0)</f>
        <v>0</v>
      </c>
      <c r="BI150" s="198">
        <f>IF(N150="nulová",J150,0)</f>
        <v>0</v>
      </c>
      <c r="BJ150" s="15" t="s">
        <v>82</v>
      </c>
      <c r="BK150" s="198">
        <f>ROUND(I150*H150,2)</f>
        <v>0</v>
      </c>
      <c r="BL150" s="15" t="s">
        <v>135</v>
      </c>
      <c r="BM150" s="197" t="s">
        <v>179</v>
      </c>
    </row>
    <row r="151" spans="1:65" s="2" customFormat="1" ht="29.25">
      <c r="A151" s="32"/>
      <c r="B151" s="33"/>
      <c r="C151" s="34"/>
      <c r="D151" s="199" t="s">
        <v>137</v>
      </c>
      <c r="E151" s="34"/>
      <c r="F151" s="200" t="s">
        <v>180</v>
      </c>
      <c r="G151" s="34"/>
      <c r="H151" s="34"/>
      <c r="I151" s="201"/>
      <c r="J151" s="34"/>
      <c r="K151" s="34"/>
      <c r="L151" s="37"/>
      <c r="M151" s="202"/>
      <c r="N151" s="203"/>
      <c r="O151" s="69"/>
      <c r="P151" s="69"/>
      <c r="Q151" s="69"/>
      <c r="R151" s="69"/>
      <c r="S151" s="69"/>
      <c r="T151" s="70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T151" s="15" t="s">
        <v>137</v>
      </c>
      <c r="AU151" s="15" t="s">
        <v>84</v>
      </c>
    </row>
    <row r="152" spans="1:65" s="2" customFormat="1" ht="11.25">
      <c r="A152" s="32"/>
      <c r="B152" s="33"/>
      <c r="C152" s="34"/>
      <c r="D152" s="204" t="s">
        <v>139</v>
      </c>
      <c r="E152" s="34"/>
      <c r="F152" s="205" t="s">
        <v>181</v>
      </c>
      <c r="G152" s="34"/>
      <c r="H152" s="34"/>
      <c r="I152" s="201"/>
      <c r="J152" s="34"/>
      <c r="K152" s="34"/>
      <c r="L152" s="37"/>
      <c r="M152" s="202"/>
      <c r="N152" s="203"/>
      <c r="O152" s="69"/>
      <c r="P152" s="69"/>
      <c r="Q152" s="69"/>
      <c r="R152" s="69"/>
      <c r="S152" s="69"/>
      <c r="T152" s="70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T152" s="15" t="s">
        <v>139</v>
      </c>
      <c r="AU152" s="15" t="s">
        <v>84</v>
      </c>
    </row>
    <row r="153" spans="1:65" s="2" customFormat="1" ht="19.5">
      <c r="A153" s="32"/>
      <c r="B153" s="33"/>
      <c r="C153" s="34"/>
      <c r="D153" s="199" t="s">
        <v>141</v>
      </c>
      <c r="E153" s="34"/>
      <c r="F153" s="206" t="s">
        <v>176</v>
      </c>
      <c r="G153" s="34"/>
      <c r="H153" s="34"/>
      <c r="I153" s="201"/>
      <c r="J153" s="34"/>
      <c r="K153" s="34"/>
      <c r="L153" s="37"/>
      <c r="M153" s="202"/>
      <c r="N153" s="203"/>
      <c r="O153" s="69"/>
      <c r="P153" s="69"/>
      <c r="Q153" s="69"/>
      <c r="R153" s="69"/>
      <c r="S153" s="69"/>
      <c r="T153" s="70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T153" s="15" t="s">
        <v>141</v>
      </c>
      <c r="AU153" s="15" t="s">
        <v>84</v>
      </c>
    </row>
    <row r="154" spans="1:65" s="12" customFormat="1" ht="22.9" customHeight="1">
      <c r="B154" s="169"/>
      <c r="C154" s="170"/>
      <c r="D154" s="171" t="s">
        <v>73</v>
      </c>
      <c r="E154" s="183" t="s">
        <v>182</v>
      </c>
      <c r="F154" s="183" t="s">
        <v>183</v>
      </c>
      <c r="G154" s="170"/>
      <c r="H154" s="170"/>
      <c r="I154" s="173"/>
      <c r="J154" s="184">
        <f>BK154</f>
        <v>0</v>
      </c>
      <c r="K154" s="170"/>
      <c r="L154" s="175"/>
      <c r="M154" s="176"/>
      <c r="N154" s="177"/>
      <c r="O154" s="177"/>
      <c r="P154" s="178">
        <f>SUM(P155:P168)</f>
        <v>0</v>
      </c>
      <c r="Q154" s="177"/>
      <c r="R154" s="178">
        <f>SUM(R155:R168)</f>
        <v>0</v>
      </c>
      <c r="S154" s="177"/>
      <c r="T154" s="179">
        <f>SUM(T155:T168)</f>
        <v>0</v>
      </c>
      <c r="AR154" s="180" t="s">
        <v>82</v>
      </c>
      <c r="AT154" s="181" t="s">
        <v>73</v>
      </c>
      <c r="AU154" s="181" t="s">
        <v>82</v>
      </c>
      <c r="AY154" s="180" t="s">
        <v>129</v>
      </c>
      <c r="BK154" s="182">
        <f>SUM(BK155:BK168)</f>
        <v>0</v>
      </c>
    </row>
    <row r="155" spans="1:65" s="2" customFormat="1" ht="21.75" customHeight="1">
      <c r="A155" s="32"/>
      <c r="B155" s="33"/>
      <c r="C155" s="185" t="s">
        <v>184</v>
      </c>
      <c r="D155" s="185" t="s">
        <v>131</v>
      </c>
      <c r="E155" s="186" t="s">
        <v>185</v>
      </c>
      <c r="F155" s="187" t="s">
        <v>186</v>
      </c>
      <c r="G155" s="188" t="s">
        <v>187</v>
      </c>
      <c r="H155" s="189">
        <v>154.708</v>
      </c>
      <c r="I155" s="190"/>
      <c r="J155" s="191">
        <f>ROUND(I155*H155,2)</f>
        <v>0</v>
      </c>
      <c r="K155" s="192"/>
      <c r="L155" s="37"/>
      <c r="M155" s="193" t="s">
        <v>1</v>
      </c>
      <c r="N155" s="194" t="s">
        <v>39</v>
      </c>
      <c r="O155" s="69"/>
      <c r="P155" s="195">
        <f>O155*H155</f>
        <v>0</v>
      </c>
      <c r="Q155" s="195">
        <v>0</v>
      </c>
      <c r="R155" s="195">
        <f>Q155*H155</f>
        <v>0</v>
      </c>
      <c r="S155" s="195">
        <v>0</v>
      </c>
      <c r="T155" s="196">
        <f>S155*H155</f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97" t="s">
        <v>135</v>
      </c>
      <c r="AT155" s="197" t="s">
        <v>131</v>
      </c>
      <c r="AU155" s="197" t="s">
        <v>84</v>
      </c>
      <c r="AY155" s="15" t="s">
        <v>129</v>
      </c>
      <c r="BE155" s="198">
        <f>IF(N155="základní",J155,0)</f>
        <v>0</v>
      </c>
      <c r="BF155" s="198">
        <f>IF(N155="snížená",J155,0)</f>
        <v>0</v>
      </c>
      <c r="BG155" s="198">
        <f>IF(N155="zákl. přenesená",J155,0)</f>
        <v>0</v>
      </c>
      <c r="BH155" s="198">
        <f>IF(N155="sníž. přenesená",J155,0)</f>
        <v>0</v>
      </c>
      <c r="BI155" s="198">
        <f>IF(N155="nulová",J155,0)</f>
        <v>0</v>
      </c>
      <c r="BJ155" s="15" t="s">
        <v>82</v>
      </c>
      <c r="BK155" s="198">
        <f>ROUND(I155*H155,2)</f>
        <v>0</v>
      </c>
      <c r="BL155" s="15" t="s">
        <v>135</v>
      </c>
      <c r="BM155" s="197" t="s">
        <v>188</v>
      </c>
    </row>
    <row r="156" spans="1:65" s="2" customFormat="1" ht="19.5">
      <c r="A156" s="32"/>
      <c r="B156" s="33"/>
      <c r="C156" s="34"/>
      <c r="D156" s="199" t="s">
        <v>137</v>
      </c>
      <c r="E156" s="34"/>
      <c r="F156" s="200" t="s">
        <v>189</v>
      </c>
      <c r="G156" s="34"/>
      <c r="H156" s="34"/>
      <c r="I156" s="201"/>
      <c r="J156" s="34"/>
      <c r="K156" s="34"/>
      <c r="L156" s="37"/>
      <c r="M156" s="202"/>
      <c r="N156" s="203"/>
      <c r="O156" s="69"/>
      <c r="P156" s="69"/>
      <c r="Q156" s="69"/>
      <c r="R156" s="69"/>
      <c r="S156" s="69"/>
      <c r="T156" s="70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T156" s="15" t="s">
        <v>137</v>
      </c>
      <c r="AU156" s="15" t="s">
        <v>84</v>
      </c>
    </row>
    <row r="157" spans="1:65" s="2" customFormat="1" ht="11.25">
      <c r="A157" s="32"/>
      <c r="B157" s="33"/>
      <c r="C157" s="34"/>
      <c r="D157" s="204" t="s">
        <v>139</v>
      </c>
      <c r="E157" s="34"/>
      <c r="F157" s="205" t="s">
        <v>190</v>
      </c>
      <c r="G157" s="34"/>
      <c r="H157" s="34"/>
      <c r="I157" s="201"/>
      <c r="J157" s="34"/>
      <c r="K157" s="34"/>
      <c r="L157" s="37"/>
      <c r="M157" s="202"/>
      <c r="N157" s="203"/>
      <c r="O157" s="69"/>
      <c r="P157" s="69"/>
      <c r="Q157" s="69"/>
      <c r="R157" s="69"/>
      <c r="S157" s="69"/>
      <c r="T157" s="70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T157" s="15" t="s">
        <v>139</v>
      </c>
      <c r="AU157" s="15" t="s">
        <v>84</v>
      </c>
    </row>
    <row r="158" spans="1:65" s="2" customFormat="1" ht="24.2" customHeight="1">
      <c r="A158" s="32"/>
      <c r="B158" s="33"/>
      <c r="C158" s="185" t="s">
        <v>191</v>
      </c>
      <c r="D158" s="185" t="s">
        <v>131</v>
      </c>
      <c r="E158" s="186" t="s">
        <v>192</v>
      </c>
      <c r="F158" s="187" t="s">
        <v>193</v>
      </c>
      <c r="G158" s="188" t="s">
        <v>187</v>
      </c>
      <c r="H158" s="189">
        <v>5569.4880000000003</v>
      </c>
      <c r="I158" s="190"/>
      <c r="J158" s="191">
        <f>ROUND(I158*H158,2)</f>
        <v>0</v>
      </c>
      <c r="K158" s="192"/>
      <c r="L158" s="37"/>
      <c r="M158" s="193" t="s">
        <v>1</v>
      </c>
      <c r="N158" s="194" t="s">
        <v>39</v>
      </c>
      <c r="O158" s="69"/>
      <c r="P158" s="195">
        <f>O158*H158</f>
        <v>0</v>
      </c>
      <c r="Q158" s="195">
        <v>0</v>
      </c>
      <c r="R158" s="195">
        <f>Q158*H158</f>
        <v>0</v>
      </c>
      <c r="S158" s="195">
        <v>0</v>
      </c>
      <c r="T158" s="196">
        <f>S158*H158</f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97" t="s">
        <v>135</v>
      </c>
      <c r="AT158" s="197" t="s">
        <v>131</v>
      </c>
      <c r="AU158" s="197" t="s">
        <v>84</v>
      </c>
      <c r="AY158" s="15" t="s">
        <v>129</v>
      </c>
      <c r="BE158" s="198">
        <f>IF(N158="základní",J158,0)</f>
        <v>0</v>
      </c>
      <c r="BF158" s="198">
        <f>IF(N158="snížená",J158,0)</f>
        <v>0</v>
      </c>
      <c r="BG158" s="198">
        <f>IF(N158="zákl. přenesená",J158,0)</f>
        <v>0</v>
      </c>
      <c r="BH158" s="198">
        <f>IF(N158="sníž. přenesená",J158,0)</f>
        <v>0</v>
      </c>
      <c r="BI158" s="198">
        <f>IF(N158="nulová",J158,0)</f>
        <v>0</v>
      </c>
      <c r="BJ158" s="15" t="s">
        <v>82</v>
      </c>
      <c r="BK158" s="198">
        <f>ROUND(I158*H158,2)</f>
        <v>0</v>
      </c>
      <c r="BL158" s="15" t="s">
        <v>135</v>
      </c>
      <c r="BM158" s="197" t="s">
        <v>194</v>
      </c>
    </row>
    <row r="159" spans="1:65" s="2" customFormat="1" ht="19.5">
      <c r="A159" s="32"/>
      <c r="B159" s="33"/>
      <c r="C159" s="34"/>
      <c r="D159" s="199" t="s">
        <v>137</v>
      </c>
      <c r="E159" s="34"/>
      <c r="F159" s="200" t="s">
        <v>195</v>
      </c>
      <c r="G159" s="34"/>
      <c r="H159" s="34"/>
      <c r="I159" s="201"/>
      <c r="J159" s="34"/>
      <c r="K159" s="34"/>
      <c r="L159" s="37"/>
      <c r="M159" s="202"/>
      <c r="N159" s="203"/>
      <c r="O159" s="69"/>
      <c r="P159" s="69"/>
      <c r="Q159" s="69"/>
      <c r="R159" s="69"/>
      <c r="S159" s="69"/>
      <c r="T159" s="70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T159" s="15" t="s">
        <v>137</v>
      </c>
      <c r="AU159" s="15" t="s">
        <v>84</v>
      </c>
    </row>
    <row r="160" spans="1:65" s="2" customFormat="1" ht="11.25">
      <c r="A160" s="32"/>
      <c r="B160" s="33"/>
      <c r="C160" s="34"/>
      <c r="D160" s="204" t="s">
        <v>139</v>
      </c>
      <c r="E160" s="34"/>
      <c r="F160" s="205" t="s">
        <v>196</v>
      </c>
      <c r="G160" s="34"/>
      <c r="H160" s="34"/>
      <c r="I160" s="201"/>
      <c r="J160" s="34"/>
      <c r="K160" s="34"/>
      <c r="L160" s="37"/>
      <c r="M160" s="202"/>
      <c r="N160" s="203"/>
      <c r="O160" s="69"/>
      <c r="P160" s="69"/>
      <c r="Q160" s="69"/>
      <c r="R160" s="69"/>
      <c r="S160" s="69"/>
      <c r="T160" s="70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T160" s="15" t="s">
        <v>139</v>
      </c>
      <c r="AU160" s="15" t="s">
        <v>84</v>
      </c>
    </row>
    <row r="161" spans="1:65" s="2" customFormat="1" ht="19.5">
      <c r="A161" s="32"/>
      <c r="B161" s="33"/>
      <c r="C161" s="34"/>
      <c r="D161" s="199" t="s">
        <v>141</v>
      </c>
      <c r="E161" s="34"/>
      <c r="F161" s="206" t="s">
        <v>197</v>
      </c>
      <c r="G161" s="34"/>
      <c r="H161" s="34"/>
      <c r="I161" s="201"/>
      <c r="J161" s="34"/>
      <c r="K161" s="34"/>
      <c r="L161" s="37"/>
      <c r="M161" s="202"/>
      <c r="N161" s="203"/>
      <c r="O161" s="69"/>
      <c r="P161" s="69"/>
      <c r="Q161" s="69"/>
      <c r="R161" s="69"/>
      <c r="S161" s="69"/>
      <c r="T161" s="70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T161" s="15" t="s">
        <v>141</v>
      </c>
      <c r="AU161" s="15" t="s">
        <v>84</v>
      </c>
    </row>
    <row r="162" spans="1:65" s="13" customFormat="1" ht="11.25">
      <c r="B162" s="207"/>
      <c r="C162" s="208"/>
      <c r="D162" s="199" t="s">
        <v>198</v>
      </c>
      <c r="E162" s="208"/>
      <c r="F162" s="209" t="s">
        <v>199</v>
      </c>
      <c r="G162" s="208"/>
      <c r="H162" s="210">
        <v>5569.4880000000003</v>
      </c>
      <c r="I162" s="211"/>
      <c r="J162" s="208"/>
      <c r="K162" s="208"/>
      <c r="L162" s="212"/>
      <c r="M162" s="213"/>
      <c r="N162" s="214"/>
      <c r="O162" s="214"/>
      <c r="P162" s="214"/>
      <c r="Q162" s="214"/>
      <c r="R162" s="214"/>
      <c r="S162" s="214"/>
      <c r="T162" s="215"/>
      <c r="AT162" s="216" t="s">
        <v>198</v>
      </c>
      <c r="AU162" s="216" t="s">
        <v>84</v>
      </c>
      <c r="AV162" s="13" t="s">
        <v>84</v>
      </c>
      <c r="AW162" s="13" t="s">
        <v>4</v>
      </c>
      <c r="AX162" s="13" t="s">
        <v>82</v>
      </c>
      <c r="AY162" s="216" t="s">
        <v>129</v>
      </c>
    </row>
    <row r="163" spans="1:65" s="2" customFormat="1" ht="44.25" customHeight="1">
      <c r="A163" s="32"/>
      <c r="B163" s="33"/>
      <c r="C163" s="185" t="s">
        <v>200</v>
      </c>
      <c r="D163" s="185" t="s">
        <v>131</v>
      </c>
      <c r="E163" s="186" t="s">
        <v>201</v>
      </c>
      <c r="F163" s="187" t="s">
        <v>202</v>
      </c>
      <c r="G163" s="188" t="s">
        <v>187</v>
      </c>
      <c r="H163" s="189">
        <v>64.599999999999994</v>
      </c>
      <c r="I163" s="190"/>
      <c r="J163" s="191">
        <f>ROUND(I163*H163,2)</f>
        <v>0</v>
      </c>
      <c r="K163" s="192"/>
      <c r="L163" s="37"/>
      <c r="M163" s="193" t="s">
        <v>1</v>
      </c>
      <c r="N163" s="194" t="s">
        <v>39</v>
      </c>
      <c r="O163" s="69"/>
      <c r="P163" s="195">
        <f>O163*H163</f>
        <v>0</v>
      </c>
      <c r="Q163" s="195">
        <v>0</v>
      </c>
      <c r="R163" s="195">
        <f>Q163*H163</f>
        <v>0</v>
      </c>
      <c r="S163" s="195">
        <v>0</v>
      </c>
      <c r="T163" s="196">
        <f>S163*H163</f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97" t="s">
        <v>135</v>
      </c>
      <c r="AT163" s="197" t="s">
        <v>131</v>
      </c>
      <c r="AU163" s="197" t="s">
        <v>84</v>
      </c>
      <c r="AY163" s="15" t="s">
        <v>129</v>
      </c>
      <c r="BE163" s="198">
        <f>IF(N163="základní",J163,0)</f>
        <v>0</v>
      </c>
      <c r="BF163" s="198">
        <f>IF(N163="snížená",J163,0)</f>
        <v>0</v>
      </c>
      <c r="BG163" s="198">
        <f>IF(N163="zákl. přenesená",J163,0)</f>
        <v>0</v>
      </c>
      <c r="BH163" s="198">
        <f>IF(N163="sníž. přenesená",J163,0)</f>
        <v>0</v>
      </c>
      <c r="BI163" s="198">
        <f>IF(N163="nulová",J163,0)</f>
        <v>0</v>
      </c>
      <c r="BJ163" s="15" t="s">
        <v>82</v>
      </c>
      <c r="BK163" s="198">
        <f>ROUND(I163*H163,2)</f>
        <v>0</v>
      </c>
      <c r="BL163" s="15" t="s">
        <v>135</v>
      </c>
      <c r="BM163" s="197" t="s">
        <v>203</v>
      </c>
    </row>
    <row r="164" spans="1:65" s="2" customFormat="1" ht="29.25">
      <c r="A164" s="32"/>
      <c r="B164" s="33"/>
      <c r="C164" s="34"/>
      <c r="D164" s="199" t="s">
        <v>137</v>
      </c>
      <c r="E164" s="34"/>
      <c r="F164" s="200" t="s">
        <v>204</v>
      </c>
      <c r="G164" s="34"/>
      <c r="H164" s="34"/>
      <c r="I164" s="201"/>
      <c r="J164" s="34"/>
      <c r="K164" s="34"/>
      <c r="L164" s="37"/>
      <c r="M164" s="202"/>
      <c r="N164" s="203"/>
      <c r="O164" s="69"/>
      <c r="P164" s="69"/>
      <c r="Q164" s="69"/>
      <c r="R164" s="69"/>
      <c r="S164" s="69"/>
      <c r="T164" s="70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T164" s="15" t="s">
        <v>137</v>
      </c>
      <c r="AU164" s="15" t="s">
        <v>84</v>
      </c>
    </row>
    <row r="165" spans="1:65" s="2" customFormat="1" ht="11.25">
      <c r="A165" s="32"/>
      <c r="B165" s="33"/>
      <c r="C165" s="34"/>
      <c r="D165" s="204" t="s">
        <v>139</v>
      </c>
      <c r="E165" s="34"/>
      <c r="F165" s="205" t="s">
        <v>205</v>
      </c>
      <c r="G165" s="34"/>
      <c r="H165" s="34"/>
      <c r="I165" s="201"/>
      <c r="J165" s="34"/>
      <c r="K165" s="34"/>
      <c r="L165" s="37"/>
      <c r="M165" s="202"/>
      <c r="N165" s="203"/>
      <c r="O165" s="69"/>
      <c r="P165" s="69"/>
      <c r="Q165" s="69"/>
      <c r="R165" s="69"/>
      <c r="S165" s="69"/>
      <c r="T165" s="70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T165" s="15" t="s">
        <v>139</v>
      </c>
      <c r="AU165" s="15" t="s">
        <v>84</v>
      </c>
    </row>
    <row r="166" spans="1:65" s="2" customFormat="1" ht="44.25" customHeight="1">
      <c r="A166" s="32"/>
      <c r="B166" s="33"/>
      <c r="C166" s="185" t="s">
        <v>167</v>
      </c>
      <c r="D166" s="185" t="s">
        <v>131</v>
      </c>
      <c r="E166" s="186" t="s">
        <v>206</v>
      </c>
      <c r="F166" s="187" t="s">
        <v>207</v>
      </c>
      <c r="G166" s="188" t="s">
        <v>187</v>
      </c>
      <c r="H166" s="189">
        <v>90.1</v>
      </c>
      <c r="I166" s="190"/>
      <c r="J166" s="191">
        <f>ROUND(I166*H166,2)</f>
        <v>0</v>
      </c>
      <c r="K166" s="192"/>
      <c r="L166" s="37"/>
      <c r="M166" s="193" t="s">
        <v>1</v>
      </c>
      <c r="N166" s="194" t="s">
        <v>39</v>
      </c>
      <c r="O166" s="69"/>
      <c r="P166" s="195">
        <f>O166*H166</f>
        <v>0</v>
      </c>
      <c r="Q166" s="195">
        <v>0</v>
      </c>
      <c r="R166" s="195">
        <f>Q166*H166</f>
        <v>0</v>
      </c>
      <c r="S166" s="195">
        <v>0</v>
      </c>
      <c r="T166" s="196">
        <f>S166*H166</f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97" t="s">
        <v>135</v>
      </c>
      <c r="AT166" s="197" t="s">
        <v>131</v>
      </c>
      <c r="AU166" s="197" t="s">
        <v>84</v>
      </c>
      <c r="AY166" s="15" t="s">
        <v>129</v>
      </c>
      <c r="BE166" s="198">
        <f>IF(N166="základní",J166,0)</f>
        <v>0</v>
      </c>
      <c r="BF166" s="198">
        <f>IF(N166="snížená",J166,0)</f>
        <v>0</v>
      </c>
      <c r="BG166" s="198">
        <f>IF(N166="zákl. přenesená",J166,0)</f>
        <v>0</v>
      </c>
      <c r="BH166" s="198">
        <f>IF(N166="sníž. přenesená",J166,0)</f>
        <v>0</v>
      </c>
      <c r="BI166" s="198">
        <f>IF(N166="nulová",J166,0)</f>
        <v>0</v>
      </c>
      <c r="BJ166" s="15" t="s">
        <v>82</v>
      </c>
      <c r="BK166" s="198">
        <f>ROUND(I166*H166,2)</f>
        <v>0</v>
      </c>
      <c r="BL166" s="15" t="s">
        <v>135</v>
      </c>
      <c r="BM166" s="197" t="s">
        <v>208</v>
      </c>
    </row>
    <row r="167" spans="1:65" s="2" customFormat="1" ht="29.25">
      <c r="A167" s="32"/>
      <c r="B167" s="33"/>
      <c r="C167" s="34"/>
      <c r="D167" s="199" t="s">
        <v>137</v>
      </c>
      <c r="E167" s="34"/>
      <c r="F167" s="200" t="s">
        <v>209</v>
      </c>
      <c r="G167" s="34"/>
      <c r="H167" s="34"/>
      <c r="I167" s="201"/>
      <c r="J167" s="34"/>
      <c r="K167" s="34"/>
      <c r="L167" s="37"/>
      <c r="M167" s="202"/>
      <c r="N167" s="203"/>
      <c r="O167" s="69"/>
      <c r="P167" s="69"/>
      <c r="Q167" s="69"/>
      <c r="R167" s="69"/>
      <c r="S167" s="69"/>
      <c r="T167" s="70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T167" s="15" t="s">
        <v>137</v>
      </c>
      <c r="AU167" s="15" t="s">
        <v>84</v>
      </c>
    </row>
    <row r="168" spans="1:65" s="2" customFormat="1" ht="11.25">
      <c r="A168" s="32"/>
      <c r="B168" s="33"/>
      <c r="C168" s="34"/>
      <c r="D168" s="204" t="s">
        <v>139</v>
      </c>
      <c r="E168" s="34"/>
      <c r="F168" s="205" t="s">
        <v>210</v>
      </c>
      <c r="G168" s="34"/>
      <c r="H168" s="34"/>
      <c r="I168" s="201"/>
      <c r="J168" s="34"/>
      <c r="K168" s="34"/>
      <c r="L168" s="37"/>
      <c r="M168" s="202"/>
      <c r="N168" s="203"/>
      <c r="O168" s="69"/>
      <c r="P168" s="69"/>
      <c r="Q168" s="69"/>
      <c r="R168" s="69"/>
      <c r="S168" s="69"/>
      <c r="T168" s="70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T168" s="15" t="s">
        <v>139</v>
      </c>
      <c r="AU168" s="15" t="s">
        <v>84</v>
      </c>
    </row>
    <row r="169" spans="1:65" s="12" customFormat="1" ht="25.9" customHeight="1">
      <c r="B169" s="169"/>
      <c r="C169" s="170"/>
      <c r="D169" s="171" t="s">
        <v>73</v>
      </c>
      <c r="E169" s="172" t="s">
        <v>211</v>
      </c>
      <c r="F169" s="172" t="s">
        <v>212</v>
      </c>
      <c r="G169" s="170"/>
      <c r="H169" s="170"/>
      <c r="I169" s="173"/>
      <c r="J169" s="174">
        <f>BK169</f>
        <v>0</v>
      </c>
      <c r="K169" s="170"/>
      <c r="L169" s="175"/>
      <c r="M169" s="176"/>
      <c r="N169" s="177"/>
      <c r="O169" s="177"/>
      <c r="P169" s="178">
        <f>SUM(P170:P172)</f>
        <v>0</v>
      </c>
      <c r="Q169" s="177"/>
      <c r="R169" s="178">
        <f>SUM(R170:R172)</f>
        <v>0</v>
      </c>
      <c r="S169" s="177"/>
      <c r="T169" s="179">
        <f>SUM(T170:T172)</f>
        <v>0</v>
      </c>
      <c r="AR169" s="180" t="s">
        <v>148</v>
      </c>
      <c r="AT169" s="181" t="s">
        <v>73</v>
      </c>
      <c r="AU169" s="181" t="s">
        <v>74</v>
      </c>
      <c r="AY169" s="180" t="s">
        <v>129</v>
      </c>
      <c r="BK169" s="182">
        <f>SUM(BK170:BK172)</f>
        <v>0</v>
      </c>
    </row>
    <row r="170" spans="1:65" s="2" customFormat="1" ht="16.5" customHeight="1">
      <c r="A170" s="32"/>
      <c r="B170" s="33"/>
      <c r="C170" s="185" t="s">
        <v>213</v>
      </c>
      <c r="D170" s="185" t="s">
        <v>131</v>
      </c>
      <c r="E170" s="186" t="s">
        <v>214</v>
      </c>
      <c r="F170" s="187" t="s">
        <v>215</v>
      </c>
      <c r="G170" s="188" t="s">
        <v>216</v>
      </c>
      <c r="H170" s="189">
        <v>1</v>
      </c>
      <c r="I170" s="190"/>
      <c r="J170" s="191">
        <f>ROUND(I170*H170,2)</f>
        <v>0</v>
      </c>
      <c r="K170" s="192"/>
      <c r="L170" s="37"/>
      <c r="M170" s="193" t="s">
        <v>1</v>
      </c>
      <c r="N170" s="194" t="s">
        <v>39</v>
      </c>
      <c r="O170" s="69"/>
      <c r="P170" s="195">
        <f>O170*H170</f>
        <v>0</v>
      </c>
      <c r="Q170" s="195">
        <v>0</v>
      </c>
      <c r="R170" s="195">
        <f>Q170*H170</f>
        <v>0</v>
      </c>
      <c r="S170" s="195">
        <v>0</v>
      </c>
      <c r="T170" s="196">
        <f>S170*H170</f>
        <v>0</v>
      </c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R170" s="197" t="s">
        <v>217</v>
      </c>
      <c r="AT170" s="197" t="s">
        <v>131</v>
      </c>
      <c r="AU170" s="197" t="s">
        <v>82</v>
      </c>
      <c r="AY170" s="15" t="s">
        <v>129</v>
      </c>
      <c r="BE170" s="198">
        <f>IF(N170="základní",J170,0)</f>
        <v>0</v>
      </c>
      <c r="BF170" s="198">
        <f>IF(N170="snížená",J170,0)</f>
        <v>0</v>
      </c>
      <c r="BG170" s="198">
        <f>IF(N170="zákl. přenesená",J170,0)</f>
        <v>0</v>
      </c>
      <c r="BH170" s="198">
        <f>IF(N170="sníž. přenesená",J170,0)</f>
        <v>0</v>
      </c>
      <c r="BI170" s="198">
        <f>IF(N170="nulová",J170,0)</f>
        <v>0</v>
      </c>
      <c r="BJ170" s="15" t="s">
        <v>82</v>
      </c>
      <c r="BK170" s="198">
        <f>ROUND(I170*H170,2)</f>
        <v>0</v>
      </c>
      <c r="BL170" s="15" t="s">
        <v>217</v>
      </c>
      <c r="BM170" s="197" t="s">
        <v>218</v>
      </c>
    </row>
    <row r="171" spans="1:65" s="2" customFormat="1" ht="11.25">
      <c r="A171" s="32"/>
      <c r="B171" s="33"/>
      <c r="C171" s="34"/>
      <c r="D171" s="199" t="s">
        <v>137</v>
      </c>
      <c r="E171" s="34"/>
      <c r="F171" s="200" t="s">
        <v>215</v>
      </c>
      <c r="G171" s="34"/>
      <c r="H171" s="34"/>
      <c r="I171" s="201"/>
      <c r="J171" s="34"/>
      <c r="K171" s="34"/>
      <c r="L171" s="37"/>
      <c r="M171" s="202"/>
      <c r="N171" s="203"/>
      <c r="O171" s="69"/>
      <c r="P171" s="69"/>
      <c r="Q171" s="69"/>
      <c r="R171" s="69"/>
      <c r="S171" s="69"/>
      <c r="T171" s="70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T171" s="15" t="s">
        <v>137</v>
      </c>
      <c r="AU171" s="15" t="s">
        <v>82</v>
      </c>
    </row>
    <row r="172" spans="1:65" s="2" customFormat="1" ht="11.25">
      <c r="A172" s="32"/>
      <c r="B172" s="33"/>
      <c r="C172" s="34"/>
      <c r="D172" s="204" t="s">
        <v>139</v>
      </c>
      <c r="E172" s="34"/>
      <c r="F172" s="205" t="s">
        <v>219</v>
      </c>
      <c r="G172" s="34"/>
      <c r="H172" s="34"/>
      <c r="I172" s="201"/>
      <c r="J172" s="34"/>
      <c r="K172" s="34"/>
      <c r="L172" s="37"/>
      <c r="M172" s="217"/>
      <c r="N172" s="218"/>
      <c r="O172" s="219"/>
      <c r="P172" s="219"/>
      <c r="Q172" s="219"/>
      <c r="R172" s="219"/>
      <c r="S172" s="219"/>
      <c r="T172" s="220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T172" s="15" t="s">
        <v>139</v>
      </c>
      <c r="AU172" s="15" t="s">
        <v>82</v>
      </c>
    </row>
    <row r="173" spans="1:65" s="2" customFormat="1" ht="6.95" customHeight="1">
      <c r="A173" s="32"/>
      <c r="B173" s="52"/>
      <c r="C173" s="53"/>
      <c r="D173" s="53"/>
      <c r="E173" s="53"/>
      <c r="F173" s="53"/>
      <c r="G173" s="53"/>
      <c r="H173" s="53"/>
      <c r="I173" s="53"/>
      <c r="J173" s="53"/>
      <c r="K173" s="53"/>
      <c r="L173" s="37"/>
      <c r="M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</row>
  </sheetData>
  <sheetProtection algorithmName="SHA-512" hashValue="yruA6Pxya+LR/uREwGEl4JqbmBFE5DCpIlKbs+4NlQAHUrf/kAfwzSWjQKijZBLlmqQzcemA7fSquD8OpElxwQ==" saltValue="KHf6I96+SXfM/F54nja5dRCFjQ5mSDouks0xtT1wcDdQHVxssRjZ+vqR996yXb5VdTd+MbzWhZdX+al6Cg9MIQ==" spinCount="100000" sheet="1" objects="1" scenarios="1" formatColumns="0" formatRows="0" autoFilter="0"/>
  <autoFilter ref="C121:K172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hyperlinks>
    <hyperlink ref="F127" r:id="rId1"/>
    <hyperlink ref="F131" r:id="rId2"/>
    <hyperlink ref="F135" r:id="rId3"/>
    <hyperlink ref="F139" r:id="rId4"/>
    <hyperlink ref="F143" r:id="rId5"/>
    <hyperlink ref="F148" r:id="rId6"/>
    <hyperlink ref="F152" r:id="rId7"/>
    <hyperlink ref="F157" r:id="rId8"/>
    <hyperlink ref="F160" r:id="rId9"/>
    <hyperlink ref="F165" r:id="rId10"/>
    <hyperlink ref="F168" r:id="rId11"/>
    <hyperlink ref="F172" r:id="rId12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61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72"/>
      <c r="M2" s="272"/>
      <c r="N2" s="272"/>
      <c r="O2" s="272"/>
      <c r="P2" s="272"/>
      <c r="Q2" s="272"/>
      <c r="R2" s="272"/>
      <c r="S2" s="272"/>
      <c r="T2" s="272"/>
      <c r="U2" s="272"/>
      <c r="V2" s="272"/>
      <c r="AT2" s="15" t="s">
        <v>87</v>
      </c>
    </row>
    <row r="3" spans="1:46" s="1" customFormat="1" ht="6.95" customHeight="1">
      <c r="B3" s="106"/>
      <c r="C3" s="107"/>
      <c r="D3" s="107"/>
      <c r="E3" s="107"/>
      <c r="F3" s="107"/>
      <c r="G3" s="107"/>
      <c r="H3" s="107"/>
      <c r="I3" s="107"/>
      <c r="J3" s="107"/>
      <c r="K3" s="107"/>
      <c r="L3" s="18"/>
      <c r="AT3" s="15" t="s">
        <v>84</v>
      </c>
    </row>
    <row r="4" spans="1:46" s="1" customFormat="1" ht="24.95" customHeight="1">
      <c r="B4" s="18"/>
      <c r="D4" s="108" t="s">
        <v>100</v>
      </c>
      <c r="L4" s="18"/>
      <c r="M4" s="109" t="s">
        <v>10</v>
      </c>
      <c r="AT4" s="15" t="s">
        <v>4</v>
      </c>
    </row>
    <row r="5" spans="1:46" s="1" customFormat="1" ht="6.95" customHeight="1">
      <c r="B5" s="18"/>
      <c r="L5" s="18"/>
    </row>
    <row r="6" spans="1:46" s="1" customFormat="1" ht="12" customHeight="1">
      <c r="B6" s="18"/>
      <c r="D6" s="110" t="s">
        <v>16</v>
      </c>
      <c r="L6" s="18"/>
    </row>
    <row r="7" spans="1:46" s="1" customFormat="1" ht="16.5" customHeight="1">
      <c r="B7" s="18"/>
      <c r="E7" s="273" t="str">
        <f>'Rekapitulace stavby'!K6</f>
        <v>Oprava místních komunikací V obci Hrádek 2024</v>
      </c>
      <c r="F7" s="274"/>
      <c r="G7" s="274"/>
      <c r="H7" s="274"/>
      <c r="L7" s="18"/>
    </row>
    <row r="8" spans="1:46" s="2" customFormat="1" ht="12" customHeight="1">
      <c r="A8" s="32"/>
      <c r="B8" s="37"/>
      <c r="C8" s="32"/>
      <c r="D8" s="110" t="s">
        <v>101</v>
      </c>
      <c r="E8" s="32"/>
      <c r="F8" s="32"/>
      <c r="G8" s="32"/>
      <c r="H8" s="32"/>
      <c r="I8" s="32"/>
      <c r="J8" s="32"/>
      <c r="K8" s="32"/>
      <c r="L8" s="49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>
      <c r="A9" s="32"/>
      <c r="B9" s="37"/>
      <c r="C9" s="32"/>
      <c r="D9" s="32"/>
      <c r="E9" s="275" t="s">
        <v>220</v>
      </c>
      <c r="F9" s="276"/>
      <c r="G9" s="276"/>
      <c r="H9" s="276"/>
      <c r="I9" s="32"/>
      <c r="J9" s="32"/>
      <c r="K9" s="32"/>
      <c r="L9" s="49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1.25">
      <c r="A10" s="32"/>
      <c r="B10" s="37"/>
      <c r="C10" s="32"/>
      <c r="D10" s="32"/>
      <c r="E10" s="32"/>
      <c r="F10" s="32"/>
      <c r="G10" s="32"/>
      <c r="H10" s="32"/>
      <c r="I10" s="32"/>
      <c r="J10" s="32"/>
      <c r="K10" s="32"/>
      <c r="L10" s="49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7"/>
      <c r="C11" s="32"/>
      <c r="D11" s="110" t="s">
        <v>18</v>
      </c>
      <c r="E11" s="32"/>
      <c r="F11" s="111" t="s">
        <v>1</v>
      </c>
      <c r="G11" s="32"/>
      <c r="H11" s="32"/>
      <c r="I11" s="110" t="s">
        <v>19</v>
      </c>
      <c r="J11" s="111" t="s">
        <v>1</v>
      </c>
      <c r="K11" s="32"/>
      <c r="L11" s="49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7"/>
      <c r="C12" s="32"/>
      <c r="D12" s="110" t="s">
        <v>20</v>
      </c>
      <c r="E12" s="32"/>
      <c r="F12" s="111" t="s">
        <v>21</v>
      </c>
      <c r="G12" s="32"/>
      <c r="H12" s="32"/>
      <c r="I12" s="110" t="s">
        <v>22</v>
      </c>
      <c r="J12" s="112" t="str">
        <f>'Rekapitulace stavby'!AN8</f>
        <v>19. 8. 2024</v>
      </c>
      <c r="K12" s="32"/>
      <c r="L12" s="49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>
      <c r="A13" s="32"/>
      <c r="B13" s="37"/>
      <c r="C13" s="32"/>
      <c r="D13" s="32"/>
      <c r="E13" s="32"/>
      <c r="F13" s="32"/>
      <c r="G13" s="32"/>
      <c r="H13" s="32"/>
      <c r="I13" s="32"/>
      <c r="J13" s="32"/>
      <c r="K13" s="32"/>
      <c r="L13" s="49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7"/>
      <c r="C14" s="32"/>
      <c r="D14" s="110" t="s">
        <v>24</v>
      </c>
      <c r="E14" s="32"/>
      <c r="F14" s="32"/>
      <c r="G14" s="32"/>
      <c r="H14" s="32"/>
      <c r="I14" s="110" t="s">
        <v>25</v>
      </c>
      <c r="J14" s="111" t="str">
        <f>IF('Rekapitulace stavby'!AN10="","",'Rekapitulace stavby'!AN10)</f>
        <v/>
      </c>
      <c r="K14" s="32"/>
      <c r="L14" s="49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7"/>
      <c r="C15" s="32"/>
      <c r="D15" s="32"/>
      <c r="E15" s="111" t="str">
        <f>IF('Rekapitulace stavby'!E11="","",'Rekapitulace stavby'!E11)</f>
        <v xml:space="preserve"> </v>
      </c>
      <c r="F15" s="32"/>
      <c r="G15" s="32"/>
      <c r="H15" s="32"/>
      <c r="I15" s="110" t="s">
        <v>27</v>
      </c>
      <c r="J15" s="111" t="str">
        <f>IF('Rekapitulace stavby'!AN11="","",'Rekapitulace stavby'!AN11)</f>
        <v/>
      </c>
      <c r="K15" s="32"/>
      <c r="L15" s="49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>
      <c r="A16" s="32"/>
      <c r="B16" s="37"/>
      <c r="C16" s="32"/>
      <c r="D16" s="32"/>
      <c r="E16" s="32"/>
      <c r="F16" s="32"/>
      <c r="G16" s="32"/>
      <c r="H16" s="32"/>
      <c r="I16" s="32"/>
      <c r="J16" s="32"/>
      <c r="K16" s="32"/>
      <c r="L16" s="49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7"/>
      <c r="C17" s="32"/>
      <c r="D17" s="110" t="s">
        <v>28</v>
      </c>
      <c r="E17" s="32"/>
      <c r="F17" s="32"/>
      <c r="G17" s="32"/>
      <c r="H17" s="32"/>
      <c r="I17" s="110" t="s">
        <v>25</v>
      </c>
      <c r="J17" s="28" t="str">
        <f>'Rekapitulace stavby'!AN13</f>
        <v>Vyplň údaj</v>
      </c>
      <c r="K17" s="32"/>
      <c r="L17" s="49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7"/>
      <c r="C18" s="32"/>
      <c r="D18" s="32"/>
      <c r="E18" s="277" t="str">
        <f>'Rekapitulace stavby'!E14</f>
        <v>Vyplň údaj</v>
      </c>
      <c r="F18" s="278"/>
      <c r="G18" s="278"/>
      <c r="H18" s="278"/>
      <c r="I18" s="110" t="s">
        <v>27</v>
      </c>
      <c r="J18" s="28" t="str">
        <f>'Rekapitulace stavby'!AN14</f>
        <v>Vyplň údaj</v>
      </c>
      <c r="K18" s="32"/>
      <c r="L18" s="49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>
      <c r="A19" s="32"/>
      <c r="B19" s="37"/>
      <c r="C19" s="32"/>
      <c r="D19" s="32"/>
      <c r="E19" s="32"/>
      <c r="F19" s="32"/>
      <c r="G19" s="32"/>
      <c r="H19" s="32"/>
      <c r="I19" s="32"/>
      <c r="J19" s="32"/>
      <c r="K19" s="32"/>
      <c r="L19" s="49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7"/>
      <c r="C20" s="32"/>
      <c r="D20" s="110" t="s">
        <v>30</v>
      </c>
      <c r="E20" s="32"/>
      <c r="F20" s="32"/>
      <c r="G20" s="32"/>
      <c r="H20" s="32"/>
      <c r="I20" s="110" t="s">
        <v>25</v>
      </c>
      <c r="J20" s="111" t="str">
        <f>IF('Rekapitulace stavby'!AN16="","",'Rekapitulace stavby'!AN16)</f>
        <v/>
      </c>
      <c r="K20" s="32"/>
      <c r="L20" s="49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7"/>
      <c r="C21" s="32"/>
      <c r="D21" s="32"/>
      <c r="E21" s="111" t="str">
        <f>IF('Rekapitulace stavby'!E17="","",'Rekapitulace stavby'!E17)</f>
        <v xml:space="preserve"> </v>
      </c>
      <c r="F21" s="32"/>
      <c r="G21" s="32"/>
      <c r="H21" s="32"/>
      <c r="I21" s="110" t="s">
        <v>27</v>
      </c>
      <c r="J21" s="111" t="str">
        <f>IF('Rekapitulace stavby'!AN17="","",'Rekapitulace stavby'!AN17)</f>
        <v/>
      </c>
      <c r="K21" s="32"/>
      <c r="L21" s="49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>
      <c r="A22" s="32"/>
      <c r="B22" s="37"/>
      <c r="C22" s="32"/>
      <c r="D22" s="32"/>
      <c r="E22" s="32"/>
      <c r="F22" s="32"/>
      <c r="G22" s="32"/>
      <c r="H22" s="32"/>
      <c r="I22" s="32"/>
      <c r="J22" s="32"/>
      <c r="K22" s="32"/>
      <c r="L22" s="49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7"/>
      <c r="C23" s="32"/>
      <c r="D23" s="110" t="s">
        <v>31</v>
      </c>
      <c r="E23" s="32"/>
      <c r="F23" s="32"/>
      <c r="G23" s="32"/>
      <c r="H23" s="32"/>
      <c r="I23" s="110" t="s">
        <v>25</v>
      </c>
      <c r="J23" s="111" t="str">
        <f>IF('Rekapitulace stavby'!AN19="","",'Rekapitulace stavby'!AN19)</f>
        <v/>
      </c>
      <c r="K23" s="32"/>
      <c r="L23" s="49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7"/>
      <c r="C24" s="32"/>
      <c r="D24" s="32"/>
      <c r="E24" s="111" t="str">
        <f>IF('Rekapitulace stavby'!E20="","",'Rekapitulace stavby'!E20)</f>
        <v xml:space="preserve"> </v>
      </c>
      <c r="F24" s="32"/>
      <c r="G24" s="32"/>
      <c r="H24" s="32"/>
      <c r="I24" s="110" t="s">
        <v>27</v>
      </c>
      <c r="J24" s="111" t="str">
        <f>IF('Rekapitulace stavby'!AN20="","",'Rekapitulace stavby'!AN20)</f>
        <v/>
      </c>
      <c r="K24" s="32"/>
      <c r="L24" s="49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>
      <c r="A25" s="32"/>
      <c r="B25" s="37"/>
      <c r="C25" s="32"/>
      <c r="D25" s="32"/>
      <c r="E25" s="32"/>
      <c r="F25" s="32"/>
      <c r="G25" s="32"/>
      <c r="H25" s="32"/>
      <c r="I25" s="32"/>
      <c r="J25" s="32"/>
      <c r="K25" s="32"/>
      <c r="L25" s="49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7"/>
      <c r="C26" s="32"/>
      <c r="D26" s="110" t="s">
        <v>33</v>
      </c>
      <c r="E26" s="32"/>
      <c r="F26" s="32"/>
      <c r="G26" s="32"/>
      <c r="H26" s="32"/>
      <c r="I26" s="32"/>
      <c r="J26" s="32"/>
      <c r="K26" s="32"/>
      <c r="L26" s="49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113"/>
      <c r="B27" s="114"/>
      <c r="C27" s="113"/>
      <c r="D27" s="113"/>
      <c r="E27" s="279" t="s">
        <v>1</v>
      </c>
      <c r="F27" s="279"/>
      <c r="G27" s="279"/>
      <c r="H27" s="279"/>
      <c r="I27" s="113"/>
      <c r="J27" s="113"/>
      <c r="K27" s="113"/>
      <c r="L27" s="115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</row>
    <row r="28" spans="1:31" s="2" customFormat="1" ht="6.95" customHeight="1">
      <c r="A28" s="32"/>
      <c r="B28" s="37"/>
      <c r="C28" s="32"/>
      <c r="D28" s="32"/>
      <c r="E28" s="32"/>
      <c r="F28" s="32"/>
      <c r="G28" s="32"/>
      <c r="H28" s="32"/>
      <c r="I28" s="32"/>
      <c r="J28" s="32"/>
      <c r="K28" s="32"/>
      <c r="L28" s="49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7"/>
      <c r="C29" s="32"/>
      <c r="D29" s="116"/>
      <c r="E29" s="116"/>
      <c r="F29" s="116"/>
      <c r="G29" s="116"/>
      <c r="H29" s="116"/>
      <c r="I29" s="116"/>
      <c r="J29" s="116"/>
      <c r="K29" s="116"/>
      <c r="L29" s="49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7"/>
      <c r="C30" s="32"/>
      <c r="D30" s="117" t="s">
        <v>34</v>
      </c>
      <c r="E30" s="32"/>
      <c r="F30" s="32"/>
      <c r="G30" s="32"/>
      <c r="H30" s="32"/>
      <c r="I30" s="32"/>
      <c r="J30" s="118">
        <f>ROUND(J122, 2)</f>
        <v>0</v>
      </c>
      <c r="K30" s="32"/>
      <c r="L30" s="49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7"/>
      <c r="C31" s="32"/>
      <c r="D31" s="116"/>
      <c r="E31" s="116"/>
      <c r="F31" s="116"/>
      <c r="G31" s="116"/>
      <c r="H31" s="116"/>
      <c r="I31" s="116"/>
      <c r="J31" s="116"/>
      <c r="K31" s="116"/>
      <c r="L31" s="49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7"/>
      <c r="C32" s="32"/>
      <c r="D32" s="32"/>
      <c r="E32" s="32"/>
      <c r="F32" s="119" t="s">
        <v>36</v>
      </c>
      <c r="G32" s="32"/>
      <c r="H32" s="32"/>
      <c r="I32" s="119" t="s">
        <v>35</v>
      </c>
      <c r="J32" s="119" t="s">
        <v>37</v>
      </c>
      <c r="K32" s="32"/>
      <c r="L32" s="49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>
      <c r="A33" s="32"/>
      <c r="B33" s="37"/>
      <c r="C33" s="32"/>
      <c r="D33" s="120" t="s">
        <v>38</v>
      </c>
      <c r="E33" s="110" t="s">
        <v>39</v>
      </c>
      <c r="F33" s="121">
        <f>ROUND((SUM(BE122:BE160)),  2)</f>
        <v>0</v>
      </c>
      <c r="G33" s="32"/>
      <c r="H33" s="32"/>
      <c r="I33" s="122">
        <v>0.21</v>
      </c>
      <c r="J33" s="121">
        <f>ROUND(((SUM(BE122:BE160))*I33),  2)</f>
        <v>0</v>
      </c>
      <c r="K33" s="32"/>
      <c r="L33" s="49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7"/>
      <c r="C34" s="32"/>
      <c r="D34" s="32"/>
      <c r="E34" s="110" t="s">
        <v>40</v>
      </c>
      <c r="F34" s="121">
        <f>ROUND((SUM(BF122:BF160)),  2)</f>
        <v>0</v>
      </c>
      <c r="G34" s="32"/>
      <c r="H34" s="32"/>
      <c r="I34" s="122">
        <v>0.12</v>
      </c>
      <c r="J34" s="121">
        <f>ROUND(((SUM(BF122:BF160))*I34),  2)</f>
        <v>0</v>
      </c>
      <c r="K34" s="32"/>
      <c r="L34" s="49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7"/>
      <c r="C35" s="32"/>
      <c r="D35" s="32"/>
      <c r="E35" s="110" t="s">
        <v>41</v>
      </c>
      <c r="F35" s="121">
        <f>ROUND((SUM(BG122:BG160)),  2)</f>
        <v>0</v>
      </c>
      <c r="G35" s="32"/>
      <c r="H35" s="32"/>
      <c r="I35" s="122">
        <v>0.21</v>
      </c>
      <c r="J35" s="121">
        <f>0</f>
        <v>0</v>
      </c>
      <c r="K35" s="32"/>
      <c r="L35" s="49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7"/>
      <c r="C36" s="32"/>
      <c r="D36" s="32"/>
      <c r="E36" s="110" t="s">
        <v>42</v>
      </c>
      <c r="F36" s="121">
        <f>ROUND((SUM(BH122:BH160)),  2)</f>
        <v>0</v>
      </c>
      <c r="G36" s="32"/>
      <c r="H36" s="32"/>
      <c r="I36" s="122">
        <v>0.12</v>
      </c>
      <c r="J36" s="121">
        <f>0</f>
        <v>0</v>
      </c>
      <c r="K36" s="32"/>
      <c r="L36" s="49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7"/>
      <c r="C37" s="32"/>
      <c r="D37" s="32"/>
      <c r="E37" s="110" t="s">
        <v>43</v>
      </c>
      <c r="F37" s="121">
        <f>ROUND((SUM(BI122:BI160)),  2)</f>
        <v>0</v>
      </c>
      <c r="G37" s="32"/>
      <c r="H37" s="32"/>
      <c r="I37" s="122">
        <v>0</v>
      </c>
      <c r="J37" s="121">
        <f>0</f>
        <v>0</v>
      </c>
      <c r="K37" s="32"/>
      <c r="L37" s="49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>
      <c r="A38" s="32"/>
      <c r="B38" s="37"/>
      <c r="C38" s="32"/>
      <c r="D38" s="32"/>
      <c r="E38" s="32"/>
      <c r="F38" s="32"/>
      <c r="G38" s="32"/>
      <c r="H38" s="32"/>
      <c r="I38" s="32"/>
      <c r="J38" s="32"/>
      <c r="K38" s="32"/>
      <c r="L38" s="49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7"/>
      <c r="C39" s="123"/>
      <c r="D39" s="124" t="s">
        <v>44</v>
      </c>
      <c r="E39" s="125"/>
      <c r="F39" s="125"/>
      <c r="G39" s="126" t="s">
        <v>45</v>
      </c>
      <c r="H39" s="127" t="s">
        <v>46</v>
      </c>
      <c r="I39" s="125"/>
      <c r="J39" s="128">
        <f>SUM(J30:J37)</f>
        <v>0</v>
      </c>
      <c r="K39" s="129"/>
      <c r="L39" s="49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>
      <c r="A40" s="32"/>
      <c r="B40" s="37"/>
      <c r="C40" s="32"/>
      <c r="D40" s="32"/>
      <c r="E40" s="32"/>
      <c r="F40" s="32"/>
      <c r="G40" s="32"/>
      <c r="H40" s="32"/>
      <c r="I40" s="32"/>
      <c r="J40" s="32"/>
      <c r="K40" s="32"/>
      <c r="L40" s="49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>
      <c r="B41" s="18"/>
      <c r="L41" s="18"/>
    </row>
    <row r="42" spans="1:31" s="1" customFormat="1" ht="14.45" customHeight="1">
      <c r="B42" s="18"/>
      <c r="L42" s="18"/>
    </row>
    <row r="43" spans="1:31" s="1" customFormat="1" ht="14.45" customHeight="1">
      <c r="B43" s="18"/>
      <c r="L43" s="18"/>
    </row>
    <row r="44" spans="1:31" s="1" customFormat="1" ht="14.45" customHeight="1">
      <c r="B44" s="18"/>
      <c r="L44" s="18"/>
    </row>
    <row r="45" spans="1:31" s="1" customFormat="1" ht="14.45" customHeight="1">
      <c r="B45" s="18"/>
      <c r="L45" s="18"/>
    </row>
    <row r="46" spans="1:31" s="1" customFormat="1" ht="14.45" customHeight="1">
      <c r="B46" s="18"/>
      <c r="L46" s="18"/>
    </row>
    <row r="47" spans="1:31" s="1" customFormat="1" ht="14.45" customHeight="1">
      <c r="B47" s="18"/>
      <c r="L47" s="18"/>
    </row>
    <row r="48" spans="1:31" s="1" customFormat="1" ht="14.45" customHeight="1">
      <c r="B48" s="18"/>
      <c r="L48" s="18"/>
    </row>
    <row r="49" spans="1:31" s="1" customFormat="1" ht="14.45" customHeight="1">
      <c r="B49" s="18"/>
      <c r="L49" s="18"/>
    </row>
    <row r="50" spans="1:31" s="2" customFormat="1" ht="14.45" customHeight="1">
      <c r="B50" s="49"/>
      <c r="D50" s="130" t="s">
        <v>47</v>
      </c>
      <c r="E50" s="131"/>
      <c r="F50" s="131"/>
      <c r="G50" s="130" t="s">
        <v>48</v>
      </c>
      <c r="H50" s="131"/>
      <c r="I50" s="131"/>
      <c r="J50" s="131"/>
      <c r="K50" s="131"/>
      <c r="L50" s="49"/>
    </row>
    <row r="51" spans="1:31" ht="11.25">
      <c r="B51" s="18"/>
      <c r="L51" s="18"/>
    </row>
    <row r="52" spans="1:31" ht="11.25">
      <c r="B52" s="18"/>
      <c r="L52" s="18"/>
    </row>
    <row r="53" spans="1:31" ht="11.25">
      <c r="B53" s="18"/>
      <c r="L53" s="18"/>
    </row>
    <row r="54" spans="1:31" ht="11.25">
      <c r="B54" s="18"/>
      <c r="L54" s="18"/>
    </row>
    <row r="55" spans="1:31" ht="11.25">
      <c r="B55" s="18"/>
      <c r="L55" s="18"/>
    </row>
    <row r="56" spans="1:31" ht="11.25">
      <c r="B56" s="18"/>
      <c r="L56" s="18"/>
    </row>
    <row r="57" spans="1:31" ht="11.25">
      <c r="B57" s="18"/>
      <c r="L57" s="18"/>
    </row>
    <row r="58" spans="1:31" ht="11.25">
      <c r="B58" s="18"/>
      <c r="L58" s="18"/>
    </row>
    <row r="59" spans="1:31" ht="11.25">
      <c r="B59" s="18"/>
      <c r="L59" s="18"/>
    </row>
    <row r="60" spans="1:31" ht="11.25">
      <c r="B60" s="18"/>
      <c r="L60" s="18"/>
    </row>
    <row r="61" spans="1:31" s="2" customFormat="1" ht="12.75">
      <c r="A61" s="32"/>
      <c r="B61" s="37"/>
      <c r="C61" s="32"/>
      <c r="D61" s="132" t="s">
        <v>49</v>
      </c>
      <c r="E61" s="133"/>
      <c r="F61" s="134" t="s">
        <v>50</v>
      </c>
      <c r="G61" s="132" t="s">
        <v>49</v>
      </c>
      <c r="H61" s="133"/>
      <c r="I61" s="133"/>
      <c r="J61" s="135" t="s">
        <v>50</v>
      </c>
      <c r="K61" s="133"/>
      <c r="L61" s="49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18"/>
      <c r="L62" s="18"/>
    </row>
    <row r="63" spans="1:31" ht="11.25">
      <c r="B63" s="18"/>
      <c r="L63" s="18"/>
    </row>
    <row r="64" spans="1:31" ht="11.25">
      <c r="B64" s="18"/>
      <c r="L64" s="18"/>
    </row>
    <row r="65" spans="1:31" s="2" customFormat="1" ht="12.75">
      <c r="A65" s="32"/>
      <c r="B65" s="37"/>
      <c r="C65" s="32"/>
      <c r="D65" s="130" t="s">
        <v>51</v>
      </c>
      <c r="E65" s="136"/>
      <c r="F65" s="136"/>
      <c r="G65" s="130" t="s">
        <v>52</v>
      </c>
      <c r="H65" s="136"/>
      <c r="I65" s="136"/>
      <c r="J65" s="136"/>
      <c r="K65" s="136"/>
      <c r="L65" s="49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18"/>
      <c r="L66" s="18"/>
    </row>
    <row r="67" spans="1:31" ht="11.25">
      <c r="B67" s="18"/>
      <c r="L67" s="18"/>
    </row>
    <row r="68" spans="1:31" ht="11.25">
      <c r="B68" s="18"/>
      <c r="L68" s="18"/>
    </row>
    <row r="69" spans="1:31" ht="11.25">
      <c r="B69" s="18"/>
      <c r="L69" s="18"/>
    </row>
    <row r="70" spans="1:31" ht="11.25">
      <c r="B70" s="18"/>
      <c r="L70" s="18"/>
    </row>
    <row r="71" spans="1:31" ht="11.25">
      <c r="B71" s="18"/>
      <c r="L71" s="18"/>
    </row>
    <row r="72" spans="1:31" ht="11.25">
      <c r="B72" s="18"/>
      <c r="L72" s="18"/>
    </row>
    <row r="73" spans="1:31" ht="11.25">
      <c r="B73" s="18"/>
      <c r="L73" s="18"/>
    </row>
    <row r="74" spans="1:31" ht="11.25">
      <c r="B74" s="18"/>
      <c r="L74" s="18"/>
    </row>
    <row r="75" spans="1:31" ht="11.25">
      <c r="B75" s="18"/>
      <c r="L75" s="18"/>
    </row>
    <row r="76" spans="1:31" s="2" customFormat="1" ht="12.75">
      <c r="A76" s="32"/>
      <c r="B76" s="37"/>
      <c r="C76" s="32"/>
      <c r="D76" s="132" t="s">
        <v>49</v>
      </c>
      <c r="E76" s="133"/>
      <c r="F76" s="134" t="s">
        <v>50</v>
      </c>
      <c r="G76" s="132" t="s">
        <v>49</v>
      </c>
      <c r="H76" s="133"/>
      <c r="I76" s="133"/>
      <c r="J76" s="135" t="s">
        <v>50</v>
      </c>
      <c r="K76" s="133"/>
      <c r="L76" s="49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137"/>
      <c r="C77" s="138"/>
      <c r="D77" s="138"/>
      <c r="E77" s="138"/>
      <c r="F77" s="138"/>
      <c r="G77" s="138"/>
      <c r="H77" s="138"/>
      <c r="I77" s="138"/>
      <c r="J77" s="138"/>
      <c r="K77" s="138"/>
      <c r="L77" s="49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>
      <c r="A81" s="32"/>
      <c r="B81" s="139"/>
      <c r="C81" s="140"/>
      <c r="D81" s="140"/>
      <c r="E81" s="140"/>
      <c r="F81" s="140"/>
      <c r="G81" s="140"/>
      <c r="H81" s="140"/>
      <c r="I81" s="140"/>
      <c r="J81" s="140"/>
      <c r="K81" s="140"/>
      <c r="L81" s="49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>
      <c r="A82" s="32"/>
      <c r="B82" s="33"/>
      <c r="C82" s="21" t="s">
        <v>103</v>
      </c>
      <c r="D82" s="34"/>
      <c r="E82" s="34"/>
      <c r="F82" s="34"/>
      <c r="G82" s="34"/>
      <c r="H82" s="34"/>
      <c r="I82" s="34"/>
      <c r="J82" s="34"/>
      <c r="K82" s="34"/>
      <c r="L82" s="49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>
      <c r="A83" s="32"/>
      <c r="B83" s="33"/>
      <c r="C83" s="34"/>
      <c r="D83" s="34"/>
      <c r="E83" s="34"/>
      <c r="F83" s="34"/>
      <c r="G83" s="34"/>
      <c r="H83" s="34"/>
      <c r="I83" s="34"/>
      <c r="J83" s="34"/>
      <c r="K83" s="34"/>
      <c r="L83" s="49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7" t="s">
        <v>16</v>
      </c>
      <c r="D84" s="34"/>
      <c r="E84" s="34"/>
      <c r="F84" s="34"/>
      <c r="G84" s="34"/>
      <c r="H84" s="34"/>
      <c r="I84" s="34"/>
      <c r="J84" s="34"/>
      <c r="K84" s="34"/>
      <c r="L84" s="49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>
      <c r="A85" s="32"/>
      <c r="B85" s="33"/>
      <c r="C85" s="34"/>
      <c r="D85" s="34"/>
      <c r="E85" s="280" t="str">
        <f>E7</f>
        <v>Oprava místních komunikací V obci Hrádek 2024</v>
      </c>
      <c r="F85" s="281"/>
      <c r="G85" s="281"/>
      <c r="H85" s="281"/>
      <c r="I85" s="34"/>
      <c r="J85" s="34"/>
      <c r="K85" s="34"/>
      <c r="L85" s="49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>
      <c r="A86" s="32"/>
      <c r="B86" s="33"/>
      <c r="C86" s="27" t="s">
        <v>101</v>
      </c>
      <c r="D86" s="34"/>
      <c r="E86" s="34"/>
      <c r="F86" s="34"/>
      <c r="G86" s="34"/>
      <c r="H86" s="34"/>
      <c r="I86" s="34"/>
      <c r="J86" s="34"/>
      <c r="K86" s="34"/>
      <c r="L86" s="49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>
      <c r="A87" s="32"/>
      <c r="B87" s="33"/>
      <c r="C87" s="34"/>
      <c r="D87" s="34"/>
      <c r="E87" s="232" t="str">
        <f>E9</f>
        <v>02 - MK KEMPČICE WATSON</v>
      </c>
      <c r="F87" s="282"/>
      <c r="G87" s="282"/>
      <c r="H87" s="282"/>
      <c r="I87" s="34"/>
      <c r="J87" s="34"/>
      <c r="K87" s="34"/>
      <c r="L87" s="49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>
      <c r="A88" s="32"/>
      <c r="B88" s="33"/>
      <c r="C88" s="34"/>
      <c r="D88" s="34"/>
      <c r="E88" s="34"/>
      <c r="F88" s="34"/>
      <c r="G88" s="34"/>
      <c r="H88" s="34"/>
      <c r="I88" s="34"/>
      <c r="J88" s="34"/>
      <c r="K88" s="34"/>
      <c r="L88" s="49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>
      <c r="A89" s="32"/>
      <c r="B89" s="33"/>
      <c r="C89" s="27" t="s">
        <v>20</v>
      </c>
      <c r="D89" s="34"/>
      <c r="E89" s="34"/>
      <c r="F89" s="25" t="str">
        <f>F12</f>
        <v>Hrádek</v>
      </c>
      <c r="G89" s="34"/>
      <c r="H89" s="34"/>
      <c r="I89" s="27" t="s">
        <v>22</v>
      </c>
      <c r="J89" s="64" t="str">
        <f>IF(J12="","",J12)</f>
        <v>19. 8. 2024</v>
      </c>
      <c r="K89" s="34"/>
      <c r="L89" s="49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>
      <c r="A90" s="32"/>
      <c r="B90" s="33"/>
      <c r="C90" s="34"/>
      <c r="D90" s="34"/>
      <c r="E90" s="34"/>
      <c r="F90" s="34"/>
      <c r="G90" s="34"/>
      <c r="H90" s="34"/>
      <c r="I90" s="34"/>
      <c r="J90" s="34"/>
      <c r="K90" s="34"/>
      <c r="L90" s="49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15.2" customHeight="1">
      <c r="A91" s="32"/>
      <c r="B91" s="33"/>
      <c r="C91" s="27" t="s">
        <v>24</v>
      </c>
      <c r="D91" s="34"/>
      <c r="E91" s="34"/>
      <c r="F91" s="25" t="str">
        <f>E15</f>
        <v xml:space="preserve"> </v>
      </c>
      <c r="G91" s="34"/>
      <c r="H91" s="34"/>
      <c r="I91" s="27" t="s">
        <v>30</v>
      </c>
      <c r="J91" s="30" t="str">
        <f>E21</f>
        <v xml:space="preserve"> </v>
      </c>
      <c r="K91" s="34"/>
      <c r="L91" s="49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customHeight="1">
      <c r="A92" s="32"/>
      <c r="B92" s="33"/>
      <c r="C92" s="27" t="s">
        <v>28</v>
      </c>
      <c r="D92" s="34"/>
      <c r="E92" s="34"/>
      <c r="F92" s="25" t="str">
        <f>IF(E18="","",E18)</f>
        <v>Vyplň údaj</v>
      </c>
      <c r="G92" s="34"/>
      <c r="H92" s="34"/>
      <c r="I92" s="27" t="s">
        <v>31</v>
      </c>
      <c r="J92" s="30" t="str">
        <f>E24</f>
        <v xml:space="preserve"> </v>
      </c>
      <c r="K92" s="34"/>
      <c r="L92" s="49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4"/>
      <c r="D93" s="34"/>
      <c r="E93" s="34"/>
      <c r="F93" s="34"/>
      <c r="G93" s="34"/>
      <c r="H93" s="34"/>
      <c r="I93" s="34"/>
      <c r="J93" s="34"/>
      <c r="K93" s="34"/>
      <c r="L93" s="49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>
      <c r="A94" s="32"/>
      <c r="B94" s="33"/>
      <c r="C94" s="141" t="s">
        <v>104</v>
      </c>
      <c r="D94" s="142"/>
      <c r="E94" s="142"/>
      <c r="F94" s="142"/>
      <c r="G94" s="142"/>
      <c r="H94" s="142"/>
      <c r="I94" s="142"/>
      <c r="J94" s="143" t="s">
        <v>105</v>
      </c>
      <c r="K94" s="142"/>
      <c r="L94" s="49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>
      <c r="A95" s="32"/>
      <c r="B95" s="33"/>
      <c r="C95" s="34"/>
      <c r="D95" s="34"/>
      <c r="E95" s="34"/>
      <c r="F95" s="34"/>
      <c r="G95" s="34"/>
      <c r="H95" s="34"/>
      <c r="I95" s="34"/>
      <c r="J95" s="34"/>
      <c r="K95" s="34"/>
      <c r="L95" s="49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>
      <c r="A96" s="32"/>
      <c r="B96" s="33"/>
      <c r="C96" s="144" t="s">
        <v>106</v>
      </c>
      <c r="D96" s="34"/>
      <c r="E96" s="34"/>
      <c r="F96" s="34"/>
      <c r="G96" s="34"/>
      <c r="H96" s="34"/>
      <c r="I96" s="34"/>
      <c r="J96" s="82">
        <f>J122</f>
        <v>0</v>
      </c>
      <c r="K96" s="34"/>
      <c r="L96" s="49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5" t="s">
        <v>107</v>
      </c>
    </row>
    <row r="97" spans="1:31" s="9" customFormat="1" ht="24.95" customHeight="1">
      <c r="B97" s="145"/>
      <c r="C97" s="146"/>
      <c r="D97" s="147" t="s">
        <v>108</v>
      </c>
      <c r="E97" s="148"/>
      <c r="F97" s="148"/>
      <c r="G97" s="148"/>
      <c r="H97" s="148"/>
      <c r="I97" s="148"/>
      <c r="J97" s="149">
        <f>J123</f>
        <v>0</v>
      </c>
      <c r="K97" s="146"/>
      <c r="L97" s="150"/>
    </row>
    <row r="98" spans="1:31" s="10" customFormat="1" ht="19.899999999999999" customHeight="1">
      <c r="B98" s="151"/>
      <c r="C98" s="152"/>
      <c r="D98" s="153" t="s">
        <v>109</v>
      </c>
      <c r="E98" s="154"/>
      <c r="F98" s="154"/>
      <c r="G98" s="154"/>
      <c r="H98" s="154"/>
      <c r="I98" s="154"/>
      <c r="J98" s="155">
        <f>J124</f>
        <v>0</v>
      </c>
      <c r="K98" s="152"/>
      <c r="L98" s="156"/>
    </row>
    <row r="99" spans="1:31" s="10" customFormat="1" ht="19.899999999999999" customHeight="1">
      <c r="B99" s="151"/>
      <c r="C99" s="152"/>
      <c r="D99" s="153" t="s">
        <v>110</v>
      </c>
      <c r="E99" s="154"/>
      <c r="F99" s="154"/>
      <c r="G99" s="154"/>
      <c r="H99" s="154"/>
      <c r="I99" s="154"/>
      <c r="J99" s="155">
        <f>J129</f>
        <v>0</v>
      </c>
      <c r="K99" s="152"/>
      <c r="L99" s="156"/>
    </row>
    <row r="100" spans="1:31" s="10" customFormat="1" ht="19.899999999999999" customHeight="1">
      <c r="B100" s="151"/>
      <c r="C100" s="152"/>
      <c r="D100" s="153" t="s">
        <v>111</v>
      </c>
      <c r="E100" s="154"/>
      <c r="F100" s="154"/>
      <c r="G100" s="154"/>
      <c r="H100" s="154"/>
      <c r="I100" s="154"/>
      <c r="J100" s="155">
        <f>J139</f>
        <v>0</v>
      </c>
      <c r="K100" s="152"/>
      <c r="L100" s="156"/>
    </row>
    <row r="101" spans="1:31" s="10" customFormat="1" ht="19.899999999999999" customHeight="1">
      <c r="B101" s="151"/>
      <c r="C101" s="152"/>
      <c r="D101" s="153" t="s">
        <v>112</v>
      </c>
      <c r="E101" s="154"/>
      <c r="F101" s="154"/>
      <c r="G101" s="154"/>
      <c r="H101" s="154"/>
      <c r="I101" s="154"/>
      <c r="J101" s="155">
        <f>J145</f>
        <v>0</v>
      </c>
      <c r="K101" s="152"/>
      <c r="L101" s="156"/>
    </row>
    <row r="102" spans="1:31" s="9" customFormat="1" ht="24.95" customHeight="1">
      <c r="B102" s="145"/>
      <c r="C102" s="146"/>
      <c r="D102" s="147" t="s">
        <v>113</v>
      </c>
      <c r="E102" s="148"/>
      <c r="F102" s="148"/>
      <c r="G102" s="148"/>
      <c r="H102" s="148"/>
      <c r="I102" s="148"/>
      <c r="J102" s="149">
        <f>J157</f>
        <v>0</v>
      </c>
      <c r="K102" s="146"/>
      <c r="L102" s="150"/>
    </row>
    <row r="103" spans="1:31" s="2" customFormat="1" ht="21.75" customHeight="1">
      <c r="A103" s="32"/>
      <c r="B103" s="33"/>
      <c r="C103" s="34"/>
      <c r="D103" s="34"/>
      <c r="E103" s="34"/>
      <c r="F103" s="34"/>
      <c r="G103" s="34"/>
      <c r="H103" s="34"/>
      <c r="I103" s="34"/>
      <c r="J103" s="34"/>
      <c r="K103" s="34"/>
      <c r="L103" s="49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</row>
    <row r="104" spans="1:31" s="2" customFormat="1" ht="6.95" customHeight="1">
      <c r="A104" s="32"/>
      <c r="B104" s="52"/>
      <c r="C104" s="53"/>
      <c r="D104" s="53"/>
      <c r="E104" s="53"/>
      <c r="F104" s="53"/>
      <c r="G104" s="53"/>
      <c r="H104" s="53"/>
      <c r="I104" s="53"/>
      <c r="J104" s="53"/>
      <c r="K104" s="53"/>
      <c r="L104" s="49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8" spans="1:31" s="2" customFormat="1" ht="6.95" customHeight="1">
      <c r="A108" s="32"/>
      <c r="B108" s="54"/>
      <c r="C108" s="55"/>
      <c r="D108" s="55"/>
      <c r="E108" s="55"/>
      <c r="F108" s="55"/>
      <c r="G108" s="55"/>
      <c r="H108" s="55"/>
      <c r="I108" s="55"/>
      <c r="J108" s="55"/>
      <c r="K108" s="55"/>
      <c r="L108" s="49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31" s="2" customFormat="1" ht="24.95" customHeight="1">
      <c r="A109" s="32"/>
      <c r="B109" s="33"/>
      <c r="C109" s="21" t="s">
        <v>114</v>
      </c>
      <c r="D109" s="34"/>
      <c r="E109" s="34"/>
      <c r="F109" s="34"/>
      <c r="G109" s="34"/>
      <c r="H109" s="34"/>
      <c r="I109" s="34"/>
      <c r="J109" s="34"/>
      <c r="K109" s="34"/>
      <c r="L109" s="49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s="2" customFormat="1" ht="6.95" customHeight="1">
      <c r="A110" s="32"/>
      <c r="B110" s="33"/>
      <c r="C110" s="34"/>
      <c r="D110" s="34"/>
      <c r="E110" s="34"/>
      <c r="F110" s="34"/>
      <c r="G110" s="34"/>
      <c r="H110" s="34"/>
      <c r="I110" s="34"/>
      <c r="J110" s="34"/>
      <c r="K110" s="34"/>
      <c r="L110" s="49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12" customHeight="1">
      <c r="A111" s="32"/>
      <c r="B111" s="33"/>
      <c r="C111" s="27" t="s">
        <v>16</v>
      </c>
      <c r="D111" s="34"/>
      <c r="E111" s="34"/>
      <c r="F111" s="34"/>
      <c r="G111" s="34"/>
      <c r="H111" s="34"/>
      <c r="I111" s="34"/>
      <c r="J111" s="34"/>
      <c r="K111" s="34"/>
      <c r="L111" s="49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16.5" customHeight="1">
      <c r="A112" s="32"/>
      <c r="B112" s="33"/>
      <c r="C112" s="34"/>
      <c r="D112" s="34"/>
      <c r="E112" s="280" t="str">
        <f>E7</f>
        <v>Oprava místních komunikací V obci Hrádek 2024</v>
      </c>
      <c r="F112" s="281"/>
      <c r="G112" s="281"/>
      <c r="H112" s="281"/>
      <c r="I112" s="34"/>
      <c r="J112" s="34"/>
      <c r="K112" s="34"/>
      <c r="L112" s="49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2" customHeight="1">
      <c r="A113" s="32"/>
      <c r="B113" s="33"/>
      <c r="C113" s="27" t="s">
        <v>101</v>
      </c>
      <c r="D113" s="34"/>
      <c r="E113" s="34"/>
      <c r="F113" s="34"/>
      <c r="G113" s="34"/>
      <c r="H113" s="34"/>
      <c r="I113" s="34"/>
      <c r="J113" s="34"/>
      <c r="K113" s="34"/>
      <c r="L113" s="49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6.5" customHeight="1">
      <c r="A114" s="32"/>
      <c r="B114" s="33"/>
      <c r="C114" s="34"/>
      <c r="D114" s="34"/>
      <c r="E114" s="232" t="str">
        <f>E9</f>
        <v>02 - MK KEMPČICE WATSON</v>
      </c>
      <c r="F114" s="282"/>
      <c r="G114" s="282"/>
      <c r="H114" s="282"/>
      <c r="I114" s="34"/>
      <c r="J114" s="34"/>
      <c r="K114" s="34"/>
      <c r="L114" s="49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6.95" customHeight="1">
      <c r="A115" s="32"/>
      <c r="B115" s="33"/>
      <c r="C115" s="34"/>
      <c r="D115" s="34"/>
      <c r="E115" s="34"/>
      <c r="F115" s="34"/>
      <c r="G115" s="34"/>
      <c r="H115" s="34"/>
      <c r="I115" s="34"/>
      <c r="J115" s="34"/>
      <c r="K115" s="34"/>
      <c r="L115" s="49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2" customHeight="1">
      <c r="A116" s="32"/>
      <c r="B116" s="33"/>
      <c r="C116" s="27" t="s">
        <v>20</v>
      </c>
      <c r="D116" s="34"/>
      <c r="E116" s="34"/>
      <c r="F116" s="25" t="str">
        <f>F12</f>
        <v>Hrádek</v>
      </c>
      <c r="G116" s="34"/>
      <c r="H116" s="34"/>
      <c r="I116" s="27" t="s">
        <v>22</v>
      </c>
      <c r="J116" s="64" t="str">
        <f>IF(J12="","",J12)</f>
        <v>19. 8. 2024</v>
      </c>
      <c r="K116" s="34"/>
      <c r="L116" s="49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6.95" customHeight="1">
      <c r="A117" s="32"/>
      <c r="B117" s="33"/>
      <c r="C117" s="34"/>
      <c r="D117" s="34"/>
      <c r="E117" s="34"/>
      <c r="F117" s="34"/>
      <c r="G117" s="34"/>
      <c r="H117" s="34"/>
      <c r="I117" s="34"/>
      <c r="J117" s="34"/>
      <c r="K117" s="34"/>
      <c r="L117" s="49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15.2" customHeight="1">
      <c r="A118" s="32"/>
      <c r="B118" s="33"/>
      <c r="C118" s="27" t="s">
        <v>24</v>
      </c>
      <c r="D118" s="34"/>
      <c r="E118" s="34"/>
      <c r="F118" s="25" t="str">
        <f>E15</f>
        <v xml:space="preserve"> </v>
      </c>
      <c r="G118" s="34"/>
      <c r="H118" s="34"/>
      <c r="I118" s="27" t="s">
        <v>30</v>
      </c>
      <c r="J118" s="30" t="str">
        <f>E21</f>
        <v xml:space="preserve"> </v>
      </c>
      <c r="K118" s="34"/>
      <c r="L118" s="49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15.2" customHeight="1">
      <c r="A119" s="32"/>
      <c r="B119" s="33"/>
      <c r="C119" s="27" t="s">
        <v>28</v>
      </c>
      <c r="D119" s="34"/>
      <c r="E119" s="34"/>
      <c r="F119" s="25" t="str">
        <f>IF(E18="","",E18)</f>
        <v>Vyplň údaj</v>
      </c>
      <c r="G119" s="34"/>
      <c r="H119" s="34"/>
      <c r="I119" s="27" t="s">
        <v>31</v>
      </c>
      <c r="J119" s="30" t="str">
        <f>E24</f>
        <v xml:space="preserve"> </v>
      </c>
      <c r="K119" s="34"/>
      <c r="L119" s="49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10.35" customHeight="1">
      <c r="A120" s="32"/>
      <c r="B120" s="33"/>
      <c r="C120" s="34"/>
      <c r="D120" s="34"/>
      <c r="E120" s="34"/>
      <c r="F120" s="34"/>
      <c r="G120" s="34"/>
      <c r="H120" s="34"/>
      <c r="I120" s="34"/>
      <c r="J120" s="34"/>
      <c r="K120" s="34"/>
      <c r="L120" s="49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11" customFormat="1" ht="29.25" customHeight="1">
      <c r="A121" s="157"/>
      <c r="B121" s="158"/>
      <c r="C121" s="159" t="s">
        <v>115</v>
      </c>
      <c r="D121" s="160" t="s">
        <v>59</v>
      </c>
      <c r="E121" s="160" t="s">
        <v>55</v>
      </c>
      <c r="F121" s="160" t="s">
        <v>56</v>
      </c>
      <c r="G121" s="160" t="s">
        <v>116</v>
      </c>
      <c r="H121" s="160" t="s">
        <v>117</v>
      </c>
      <c r="I121" s="160" t="s">
        <v>118</v>
      </c>
      <c r="J121" s="161" t="s">
        <v>105</v>
      </c>
      <c r="K121" s="162" t="s">
        <v>119</v>
      </c>
      <c r="L121" s="163"/>
      <c r="M121" s="73" t="s">
        <v>1</v>
      </c>
      <c r="N121" s="74" t="s">
        <v>38</v>
      </c>
      <c r="O121" s="74" t="s">
        <v>120</v>
      </c>
      <c r="P121" s="74" t="s">
        <v>121</v>
      </c>
      <c r="Q121" s="74" t="s">
        <v>122</v>
      </c>
      <c r="R121" s="74" t="s">
        <v>123</v>
      </c>
      <c r="S121" s="74" t="s">
        <v>124</v>
      </c>
      <c r="T121" s="75" t="s">
        <v>125</v>
      </c>
      <c r="U121" s="157"/>
      <c r="V121" s="157"/>
      <c r="W121" s="157"/>
      <c r="X121" s="157"/>
      <c r="Y121" s="157"/>
      <c r="Z121" s="157"/>
      <c r="AA121" s="157"/>
      <c r="AB121" s="157"/>
      <c r="AC121" s="157"/>
      <c r="AD121" s="157"/>
      <c r="AE121" s="157"/>
    </row>
    <row r="122" spans="1:65" s="2" customFormat="1" ht="22.9" customHeight="1">
      <c r="A122" s="32"/>
      <c r="B122" s="33"/>
      <c r="C122" s="80" t="s">
        <v>126</v>
      </c>
      <c r="D122" s="34"/>
      <c r="E122" s="34"/>
      <c r="F122" s="34"/>
      <c r="G122" s="34"/>
      <c r="H122" s="34"/>
      <c r="I122" s="34"/>
      <c r="J122" s="164">
        <f>BK122</f>
        <v>0</v>
      </c>
      <c r="K122" s="34"/>
      <c r="L122" s="37"/>
      <c r="M122" s="76"/>
      <c r="N122" s="165"/>
      <c r="O122" s="77"/>
      <c r="P122" s="166">
        <f>P123+P157</f>
        <v>0</v>
      </c>
      <c r="Q122" s="77"/>
      <c r="R122" s="166">
        <f>R123+R157</f>
        <v>0</v>
      </c>
      <c r="S122" s="77"/>
      <c r="T122" s="167">
        <f>T123+T157</f>
        <v>71.05</v>
      </c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T122" s="15" t="s">
        <v>73</v>
      </c>
      <c r="AU122" s="15" t="s">
        <v>107</v>
      </c>
      <c r="BK122" s="168">
        <f>BK123+BK157</f>
        <v>0</v>
      </c>
    </row>
    <row r="123" spans="1:65" s="12" customFormat="1" ht="25.9" customHeight="1">
      <c r="B123" s="169"/>
      <c r="C123" s="170"/>
      <c r="D123" s="171" t="s">
        <v>73</v>
      </c>
      <c r="E123" s="172" t="s">
        <v>127</v>
      </c>
      <c r="F123" s="172" t="s">
        <v>128</v>
      </c>
      <c r="G123" s="170"/>
      <c r="H123" s="170"/>
      <c r="I123" s="173"/>
      <c r="J123" s="174">
        <f>BK123</f>
        <v>0</v>
      </c>
      <c r="K123" s="170"/>
      <c r="L123" s="175"/>
      <c r="M123" s="176"/>
      <c r="N123" s="177"/>
      <c r="O123" s="177"/>
      <c r="P123" s="178">
        <f>P124+P129+P139+P145</f>
        <v>0</v>
      </c>
      <c r="Q123" s="177"/>
      <c r="R123" s="178">
        <f>R124+R129+R139+R145</f>
        <v>0</v>
      </c>
      <c r="S123" s="177"/>
      <c r="T123" s="179">
        <f>T124+T129+T139+T145</f>
        <v>71.05</v>
      </c>
      <c r="AR123" s="180" t="s">
        <v>82</v>
      </c>
      <c r="AT123" s="181" t="s">
        <v>73</v>
      </c>
      <c r="AU123" s="181" t="s">
        <v>74</v>
      </c>
      <c r="AY123" s="180" t="s">
        <v>129</v>
      </c>
      <c r="BK123" s="182">
        <f>BK124+BK129+BK139+BK145</f>
        <v>0</v>
      </c>
    </row>
    <row r="124" spans="1:65" s="12" customFormat="1" ht="22.9" customHeight="1">
      <c r="B124" s="169"/>
      <c r="C124" s="170"/>
      <c r="D124" s="171" t="s">
        <v>73</v>
      </c>
      <c r="E124" s="183" t="s">
        <v>82</v>
      </c>
      <c r="F124" s="183" t="s">
        <v>130</v>
      </c>
      <c r="G124" s="170"/>
      <c r="H124" s="170"/>
      <c r="I124" s="173"/>
      <c r="J124" s="184">
        <f>BK124</f>
        <v>0</v>
      </c>
      <c r="K124" s="170"/>
      <c r="L124" s="175"/>
      <c r="M124" s="176"/>
      <c r="N124" s="177"/>
      <c r="O124" s="177"/>
      <c r="P124" s="178">
        <f>SUM(P125:P128)</f>
        <v>0</v>
      </c>
      <c r="Q124" s="177"/>
      <c r="R124" s="178">
        <f>SUM(R125:R128)</f>
        <v>0</v>
      </c>
      <c r="S124" s="177"/>
      <c r="T124" s="179">
        <f>SUM(T125:T128)</f>
        <v>71.05</v>
      </c>
      <c r="AR124" s="180" t="s">
        <v>82</v>
      </c>
      <c r="AT124" s="181" t="s">
        <v>73</v>
      </c>
      <c r="AU124" s="181" t="s">
        <v>82</v>
      </c>
      <c r="AY124" s="180" t="s">
        <v>129</v>
      </c>
      <c r="BK124" s="182">
        <f>SUM(BK125:BK128)</f>
        <v>0</v>
      </c>
    </row>
    <row r="125" spans="1:65" s="2" customFormat="1" ht="33" customHeight="1">
      <c r="A125" s="32"/>
      <c r="B125" s="33"/>
      <c r="C125" s="185" t="s">
        <v>82</v>
      </c>
      <c r="D125" s="185" t="s">
        <v>131</v>
      </c>
      <c r="E125" s="186" t="s">
        <v>132</v>
      </c>
      <c r="F125" s="187" t="s">
        <v>133</v>
      </c>
      <c r="G125" s="188" t="s">
        <v>134</v>
      </c>
      <c r="H125" s="189">
        <v>245</v>
      </c>
      <c r="I125" s="190"/>
      <c r="J125" s="191">
        <f>ROUND(I125*H125,2)</f>
        <v>0</v>
      </c>
      <c r="K125" s="192"/>
      <c r="L125" s="37"/>
      <c r="M125" s="193" t="s">
        <v>1</v>
      </c>
      <c r="N125" s="194" t="s">
        <v>39</v>
      </c>
      <c r="O125" s="69"/>
      <c r="P125" s="195">
        <f>O125*H125</f>
        <v>0</v>
      </c>
      <c r="Q125" s="195">
        <v>0</v>
      </c>
      <c r="R125" s="195">
        <f>Q125*H125</f>
        <v>0</v>
      </c>
      <c r="S125" s="195">
        <v>0.28999999999999998</v>
      </c>
      <c r="T125" s="196">
        <f>S125*H125</f>
        <v>71.05</v>
      </c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R125" s="197" t="s">
        <v>135</v>
      </c>
      <c r="AT125" s="197" t="s">
        <v>131</v>
      </c>
      <c r="AU125" s="197" t="s">
        <v>84</v>
      </c>
      <c r="AY125" s="15" t="s">
        <v>129</v>
      </c>
      <c r="BE125" s="198">
        <f>IF(N125="základní",J125,0)</f>
        <v>0</v>
      </c>
      <c r="BF125" s="198">
        <f>IF(N125="snížená",J125,0)</f>
        <v>0</v>
      </c>
      <c r="BG125" s="198">
        <f>IF(N125="zákl. přenesená",J125,0)</f>
        <v>0</v>
      </c>
      <c r="BH125" s="198">
        <f>IF(N125="sníž. přenesená",J125,0)</f>
        <v>0</v>
      </c>
      <c r="BI125" s="198">
        <f>IF(N125="nulová",J125,0)</f>
        <v>0</v>
      </c>
      <c r="BJ125" s="15" t="s">
        <v>82</v>
      </c>
      <c r="BK125" s="198">
        <f>ROUND(I125*H125,2)</f>
        <v>0</v>
      </c>
      <c r="BL125" s="15" t="s">
        <v>135</v>
      </c>
      <c r="BM125" s="197" t="s">
        <v>136</v>
      </c>
    </row>
    <row r="126" spans="1:65" s="2" customFormat="1" ht="39">
      <c r="A126" s="32"/>
      <c r="B126" s="33"/>
      <c r="C126" s="34"/>
      <c r="D126" s="199" t="s">
        <v>137</v>
      </c>
      <c r="E126" s="34"/>
      <c r="F126" s="200" t="s">
        <v>138</v>
      </c>
      <c r="G126" s="34"/>
      <c r="H126" s="34"/>
      <c r="I126" s="201"/>
      <c r="J126" s="34"/>
      <c r="K126" s="34"/>
      <c r="L126" s="37"/>
      <c r="M126" s="202"/>
      <c r="N126" s="203"/>
      <c r="O126" s="69"/>
      <c r="P126" s="69"/>
      <c r="Q126" s="69"/>
      <c r="R126" s="69"/>
      <c r="S126" s="69"/>
      <c r="T126" s="70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T126" s="15" t="s">
        <v>137</v>
      </c>
      <c r="AU126" s="15" t="s">
        <v>84</v>
      </c>
    </row>
    <row r="127" spans="1:65" s="2" customFormat="1" ht="11.25">
      <c r="A127" s="32"/>
      <c r="B127" s="33"/>
      <c r="C127" s="34"/>
      <c r="D127" s="204" t="s">
        <v>139</v>
      </c>
      <c r="E127" s="34"/>
      <c r="F127" s="205" t="s">
        <v>140</v>
      </c>
      <c r="G127" s="34"/>
      <c r="H127" s="34"/>
      <c r="I127" s="201"/>
      <c r="J127" s="34"/>
      <c r="K127" s="34"/>
      <c r="L127" s="37"/>
      <c r="M127" s="202"/>
      <c r="N127" s="203"/>
      <c r="O127" s="69"/>
      <c r="P127" s="69"/>
      <c r="Q127" s="69"/>
      <c r="R127" s="69"/>
      <c r="S127" s="69"/>
      <c r="T127" s="70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T127" s="15" t="s">
        <v>139</v>
      </c>
      <c r="AU127" s="15" t="s">
        <v>84</v>
      </c>
    </row>
    <row r="128" spans="1:65" s="2" customFormat="1" ht="19.5">
      <c r="A128" s="32"/>
      <c r="B128" s="33"/>
      <c r="C128" s="34"/>
      <c r="D128" s="199" t="s">
        <v>141</v>
      </c>
      <c r="E128" s="34"/>
      <c r="F128" s="206" t="s">
        <v>142</v>
      </c>
      <c r="G128" s="34"/>
      <c r="H128" s="34"/>
      <c r="I128" s="201"/>
      <c r="J128" s="34"/>
      <c r="K128" s="34"/>
      <c r="L128" s="37"/>
      <c r="M128" s="202"/>
      <c r="N128" s="203"/>
      <c r="O128" s="69"/>
      <c r="P128" s="69"/>
      <c r="Q128" s="69"/>
      <c r="R128" s="69"/>
      <c r="S128" s="69"/>
      <c r="T128" s="70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T128" s="15" t="s">
        <v>141</v>
      </c>
      <c r="AU128" s="15" t="s">
        <v>84</v>
      </c>
    </row>
    <row r="129" spans="1:65" s="12" customFormat="1" ht="22.9" customHeight="1">
      <c r="B129" s="169"/>
      <c r="C129" s="170"/>
      <c r="D129" s="171" t="s">
        <v>73</v>
      </c>
      <c r="E129" s="183" t="s">
        <v>148</v>
      </c>
      <c r="F129" s="183" t="s">
        <v>149</v>
      </c>
      <c r="G129" s="170"/>
      <c r="H129" s="170"/>
      <c r="I129" s="173"/>
      <c r="J129" s="184">
        <f>BK129</f>
        <v>0</v>
      </c>
      <c r="K129" s="170"/>
      <c r="L129" s="175"/>
      <c r="M129" s="176"/>
      <c r="N129" s="177"/>
      <c r="O129" s="177"/>
      <c r="P129" s="178">
        <f>SUM(P130:P138)</f>
        <v>0</v>
      </c>
      <c r="Q129" s="177"/>
      <c r="R129" s="178">
        <f>SUM(R130:R138)</f>
        <v>0</v>
      </c>
      <c r="S129" s="177"/>
      <c r="T129" s="179">
        <f>SUM(T130:T138)</f>
        <v>0</v>
      </c>
      <c r="AR129" s="180" t="s">
        <v>82</v>
      </c>
      <c r="AT129" s="181" t="s">
        <v>73</v>
      </c>
      <c r="AU129" s="181" t="s">
        <v>82</v>
      </c>
      <c r="AY129" s="180" t="s">
        <v>129</v>
      </c>
      <c r="BK129" s="182">
        <f>SUM(BK130:BK138)</f>
        <v>0</v>
      </c>
    </row>
    <row r="130" spans="1:65" s="2" customFormat="1" ht="21.75" customHeight="1">
      <c r="A130" s="32"/>
      <c r="B130" s="33"/>
      <c r="C130" s="185" t="s">
        <v>169</v>
      </c>
      <c r="D130" s="185" t="s">
        <v>131</v>
      </c>
      <c r="E130" s="186" t="s">
        <v>221</v>
      </c>
      <c r="F130" s="187" t="s">
        <v>222</v>
      </c>
      <c r="G130" s="188" t="s">
        <v>134</v>
      </c>
      <c r="H130" s="189">
        <v>245</v>
      </c>
      <c r="I130" s="190"/>
      <c r="J130" s="191">
        <f>ROUND(I130*H130,2)</f>
        <v>0</v>
      </c>
      <c r="K130" s="192"/>
      <c r="L130" s="37"/>
      <c r="M130" s="193" t="s">
        <v>1</v>
      </c>
      <c r="N130" s="194" t="s">
        <v>39</v>
      </c>
      <c r="O130" s="69"/>
      <c r="P130" s="195">
        <f>O130*H130</f>
        <v>0</v>
      </c>
      <c r="Q130" s="195">
        <v>0</v>
      </c>
      <c r="R130" s="195">
        <f>Q130*H130</f>
        <v>0</v>
      </c>
      <c r="S130" s="195">
        <v>0</v>
      </c>
      <c r="T130" s="196">
        <f>S130*H130</f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97" t="s">
        <v>135</v>
      </c>
      <c r="AT130" s="197" t="s">
        <v>131</v>
      </c>
      <c r="AU130" s="197" t="s">
        <v>84</v>
      </c>
      <c r="AY130" s="15" t="s">
        <v>129</v>
      </c>
      <c r="BE130" s="198">
        <f>IF(N130="základní",J130,0)</f>
        <v>0</v>
      </c>
      <c r="BF130" s="198">
        <f>IF(N130="snížená",J130,0)</f>
        <v>0</v>
      </c>
      <c r="BG130" s="198">
        <f>IF(N130="zákl. přenesená",J130,0)</f>
        <v>0</v>
      </c>
      <c r="BH130" s="198">
        <f>IF(N130="sníž. přenesená",J130,0)</f>
        <v>0</v>
      </c>
      <c r="BI130" s="198">
        <f>IF(N130="nulová",J130,0)</f>
        <v>0</v>
      </c>
      <c r="BJ130" s="15" t="s">
        <v>82</v>
      </c>
      <c r="BK130" s="198">
        <f>ROUND(I130*H130,2)</f>
        <v>0</v>
      </c>
      <c r="BL130" s="15" t="s">
        <v>135</v>
      </c>
      <c r="BM130" s="197" t="s">
        <v>223</v>
      </c>
    </row>
    <row r="131" spans="1:65" s="2" customFormat="1" ht="19.5">
      <c r="A131" s="32"/>
      <c r="B131" s="33"/>
      <c r="C131" s="34"/>
      <c r="D131" s="199" t="s">
        <v>137</v>
      </c>
      <c r="E131" s="34"/>
      <c r="F131" s="200" t="s">
        <v>224</v>
      </c>
      <c r="G131" s="34"/>
      <c r="H131" s="34"/>
      <c r="I131" s="201"/>
      <c r="J131" s="34"/>
      <c r="K131" s="34"/>
      <c r="L131" s="37"/>
      <c r="M131" s="202"/>
      <c r="N131" s="203"/>
      <c r="O131" s="69"/>
      <c r="P131" s="69"/>
      <c r="Q131" s="69"/>
      <c r="R131" s="69"/>
      <c r="S131" s="69"/>
      <c r="T131" s="70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T131" s="15" t="s">
        <v>137</v>
      </c>
      <c r="AU131" s="15" t="s">
        <v>84</v>
      </c>
    </row>
    <row r="132" spans="1:65" s="2" customFormat="1" ht="11.25">
      <c r="A132" s="32"/>
      <c r="B132" s="33"/>
      <c r="C132" s="34"/>
      <c r="D132" s="204" t="s">
        <v>139</v>
      </c>
      <c r="E132" s="34"/>
      <c r="F132" s="205" t="s">
        <v>225</v>
      </c>
      <c r="G132" s="34"/>
      <c r="H132" s="34"/>
      <c r="I132" s="201"/>
      <c r="J132" s="34"/>
      <c r="K132" s="34"/>
      <c r="L132" s="37"/>
      <c r="M132" s="202"/>
      <c r="N132" s="203"/>
      <c r="O132" s="69"/>
      <c r="P132" s="69"/>
      <c r="Q132" s="69"/>
      <c r="R132" s="69"/>
      <c r="S132" s="69"/>
      <c r="T132" s="70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T132" s="15" t="s">
        <v>139</v>
      </c>
      <c r="AU132" s="15" t="s">
        <v>84</v>
      </c>
    </row>
    <row r="133" spans="1:65" s="2" customFormat="1" ht="33" customHeight="1">
      <c r="A133" s="32"/>
      <c r="B133" s="33"/>
      <c r="C133" s="185" t="s">
        <v>148</v>
      </c>
      <c r="D133" s="185" t="s">
        <v>131</v>
      </c>
      <c r="E133" s="186" t="s">
        <v>156</v>
      </c>
      <c r="F133" s="187" t="s">
        <v>157</v>
      </c>
      <c r="G133" s="188" t="s">
        <v>134</v>
      </c>
      <c r="H133" s="189">
        <v>245</v>
      </c>
      <c r="I133" s="190"/>
      <c r="J133" s="191">
        <f>ROUND(I133*H133,2)</f>
        <v>0</v>
      </c>
      <c r="K133" s="192"/>
      <c r="L133" s="37"/>
      <c r="M133" s="193" t="s">
        <v>1</v>
      </c>
      <c r="N133" s="194" t="s">
        <v>39</v>
      </c>
      <c r="O133" s="69"/>
      <c r="P133" s="195">
        <f>O133*H133</f>
        <v>0</v>
      </c>
      <c r="Q133" s="195">
        <v>0</v>
      </c>
      <c r="R133" s="195">
        <f>Q133*H133</f>
        <v>0</v>
      </c>
      <c r="S133" s="195">
        <v>0</v>
      </c>
      <c r="T133" s="196">
        <f>S133*H133</f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97" t="s">
        <v>135</v>
      </c>
      <c r="AT133" s="197" t="s">
        <v>131</v>
      </c>
      <c r="AU133" s="197" t="s">
        <v>84</v>
      </c>
      <c r="AY133" s="15" t="s">
        <v>129</v>
      </c>
      <c r="BE133" s="198">
        <f>IF(N133="základní",J133,0)</f>
        <v>0</v>
      </c>
      <c r="BF133" s="198">
        <f>IF(N133="snížená",J133,0)</f>
        <v>0</v>
      </c>
      <c r="BG133" s="198">
        <f>IF(N133="zákl. přenesená",J133,0)</f>
        <v>0</v>
      </c>
      <c r="BH133" s="198">
        <f>IF(N133="sníž. přenesená",J133,0)</f>
        <v>0</v>
      </c>
      <c r="BI133" s="198">
        <f>IF(N133="nulová",J133,0)</f>
        <v>0</v>
      </c>
      <c r="BJ133" s="15" t="s">
        <v>82</v>
      </c>
      <c r="BK133" s="198">
        <f>ROUND(I133*H133,2)</f>
        <v>0</v>
      </c>
      <c r="BL133" s="15" t="s">
        <v>135</v>
      </c>
      <c r="BM133" s="197" t="s">
        <v>158</v>
      </c>
    </row>
    <row r="134" spans="1:65" s="2" customFormat="1" ht="29.25">
      <c r="A134" s="32"/>
      <c r="B134" s="33"/>
      <c r="C134" s="34"/>
      <c r="D134" s="199" t="s">
        <v>137</v>
      </c>
      <c r="E134" s="34"/>
      <c r="F134" s="200" t="s">
        <v>159</v>
      </c>
      <c r="G134" s="34"/>
      <c r="H134" s="34"/>
      <c r="I134" s="201"/>
      <c r="J134" s="34"/>
      <c r="K134" s="34"/>
      <c r="L134" s="37"/>
      <c r="M134" s="202"/>
      <c r="N134" s="203"/>
      <c r="O134" s="69"/>
      <c r="P134" s="69"/>
      <c r="Q134" s="69"/>
      <c r="R134" s="69"/>
      <c r="S134" s="69"/>
      <c r="T134" s="70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T134" s="15" t="s">
        <v>137</v>
      </c>
      <c r="AU134" s="15" t="s">
        <v>84</v>
      </c>
    </row>
    <row r="135" spans="1:65" s="2" customFormat="1" ht="11.25">
      <c r="A135" s="32"/>
      <c r="B135" s="33"/>
      <c r="C135" s="34"/>
      <c r="D135" s="204" t="s">
        <v>139</v>
      </c>
      <c r="E135" s="34"/>
      <c r="F135" s="205" t="s">
        <v>160</v>
      </c>
      <c r="G135" s="34"/>
      <c r="H135" s="34"/>
      <c r="I135" s="201"/>
      <c r="J135" s="34"/>
      <c r="K135" s="34"/>
      <c r="L135" s="37"/>
      <c r="M135" s="202"/>
      <c r="N135" s="203"/>
      <c r="O135" s="69"/>
      <c r="P135" s="69"/>
      <c r="Q135" s="69"/>
      <c r="R135" s="69"/>
      <c r="S135" s="69"/>
      <c r="T135" s="70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T135" s="15" t="s">
        <v>139</v>
      </c>
      <c r="AU135" s="15" t="s">
        <v>84</v>
      </c>
    </row>
    <row r="136" spans="1:65" s="2" customFormat="1" ht="24.2" customHeight="1">
      <c r="A136" s="32"/>
      <c r="B136" s="33"/>
      <c r="C136" s="185" t="s">
        <v>135</v>
      </c>
      <c r="D136" s="185" t="s">
        <v>131</v>
      </c>
      <c r="E136" s="186" t="s">
        <v>162</v>
      </c>
      <c r="F136" s="187" t="s">
        <v>163</v>
      </c>
      <c r="G136" s="188" t="s">
        <v>134</v>
      </c>
      <c r="H136" s="189">
        <v>245</v>
      </c>
      <c r="I136" s="190"/>
      <c r="J136" s="191">
        <f>ROUND(I136*H136,2)</f>
        <v>0</v>
      </c>
      <c r="K136" s="192"/>
      <c r="L136" s="37"/>
      <c r="M136" s="193" t="s">
        <v>1</v>
      </c>
      <c r="N136" s="194" t="s">
        <v>39</v>
      </c>
      <c r="O136" s="69"/>
      <c r="P136" s="195">
        <f>O136*H136</f>
        <v>0</v>
      </c>
      <c r="Q136" s="195">
        <v>0</v>
      </c>
      <c r="R136" s="195">
        <f>Q136*H136</f>
        <v>0</v>
      </c>
      <c r="S136" s="195">
        <v>0</v>
      </c>
      <c r="T136" s="196">
        <f>S136*H136</f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97" t="s">
        <v>135</v>
      </c>
      <c r="AT136" s="197" t="s">
        <v>131</v>
      </c>
      <c r="AU136" s="197" t="s">
        <v>84</v>
      </c>
      <c r="AY136" s="15" t="s">
        <v>129</v>
      </c>
      <c r="BE136" s="198">
        <f>IF(N136="základní",J136,0)</f>
        <v>0</v>
      </c>
      <c r="BF136" s="198">
        <f>IF(N136="snížená",J136,0)</f>
        <v>0</v>
      </c>
      <c r="BG136" s="198">
        <f>IF(N136="zákl. přenesená",J136,0)</f>
        <v>0</v>
      </c>
      <c r="BH136" s="198">
        <f>IF(N136="sníž. přenesená",J136,0)</f>
        <v>0</v>
      </c>
      <c r="BI136" s="198">
        <f>IF(N136="nulová",J136,0)</f>
        <v>0</v>
      </c>
      <c r="BJ136" s="15" t="s">
        <v>82</v>
      </c>
      <c r="BK136" s="198">
        <f>ROUND(I136*H136,2)</f>
        <v>0</v>
      </c>
      <c r="BL136" s="15" t="s">
        <v>135</v>
      </c>
      <c r="BM136" s="197" t="s">
        <v>164</v>
      </c>
    </row>
    <row r="137" spans="1:65" s="2" customFormat="1" ht="29.25">
      <c r="A137" s="32"/>
      <c r="B137" s="33"/>
      <c r="C137" s="34"/>
      <c r="D137" s="199" t="s">
        <v>137</v>
      </c>
      <c r="E137" s="34"/>
      <c r="F137" s="200" t="s">
        <v>165</v>
      </c>
      <c r="G137" s="34"/>
      <c r="H137" s="34"/>
      <c r="I137" s="201"/>
      <c r="J137" s="34"/>
      <c r="K137" s="34"/>
      <c r="L137" s="37"/>
      <c r="M137" s="202"/>
      <c r="N137" s="203"/>
      <c r="O137" s="69"/>
      <c r="P137" s="69"/>
      <c r="Q137" s="69"/>
      <c r="R137" s="69"/>
      <c r="S137" s="69"/>
      <c r="T137" s="70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T137" s="15" t="s">
        <v>137</v>
      </c>
      <c r="AU137" s="15" t="s">
        <v>84</v>
      </c>
    </row>
    <row r="138" spans="1:65" s="2" customFormat="1" ht="11.25">
      <c r="A138" s="32"/>
      <c r="B138" s="33"/>
      <c r="C138" s="34"/>
      <c r="D138" s="204" t="s">
        <v>139</v>
      </c>
      <c r="E138" s="34"/>
      <c r="F138" s="205" t="s">
        <v>166</v>
      </c>
      <c r="G138" s="34"/>
      <c r="H138" s="34"/>
      <c r="I138" s="201"/>
      <c r="J138" s="34"/>
      <c r="K138" s="34"/>
      <c r="L138" s="37"/>
      <c r="M138" s="202"/>
      <c r="N138" s="203"/>
      <c r="O138" s="69"/>
      <c r="P138" s="69"/>
      <c r="Q138" s="69"/>
      <c r="R138" s="69"/>
      <c r="S138" s="69"/>
      <c r="T138" s="70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T138" s="15" t="s">
        <v>139</v>
      </c>
      <c r="AU138" s="15" t="s">
        <v>84</v>
      </c>
    </row>
    <row r="139" spans="1:65" s="12" customFormat="1" ht="22.9" customHeight="1">
      <c r="B139" s="169"/>
      <c r="C139" s="170"/>
      <c r="D139" s="171" t="s">
        <v>73</v>
      </c>
      <c r="E139" s="183" t="s">
        <v>167</v>
      </c>
      <c r="F139" s="183" t="s">
        <v>168</v>
      </c>
      <c r="G139" s="170"/>
      <c r="H139" s="170"/>
      <c r="I139" s="173"/>
      <c r="J139" s="184">
        <f>BK139</f>
        <v>0</v>
      </c>
      <c r="K139" s="170"/>
      <c r="L139" s="175"/>
      <c r="M139" s="176"/>
      <c r="N139" s="177"/>
      <c r="O139" s="177"/>
      <c r="P139" s="178">
        <f>SUM(P140:P144)</f>
        <v>0</v>
      </c>
      <c r="Q139" s="177"/>
      <c r="R139" s="178">
        <f>SUM(R140:R144)</f>
        <v>0</v>
      </c>
      <c r="S139" s="177"/>
      <c r="T139" s="179">
        <f>SUM(T140:T144)</f>
        <v>0</v>
      </c>
      <c r="AR139" s="180" t="s">
        <v>82</v>
      </c>
      <c r="AT139" s="181" t="s">
        <v>73</v>
      </c>
      <c r="AU139" s="181" t="s">
        <v>82</v>
      </c>
      <c r="AY139" s="180" t="s">
        <v>129</v>
      </c>
      <c r="BK139" s="182">
        <f>SUM(BK140:BK144)</f>
        <v>0</v>
      </c>
    </row>
    <row r="140" spans="1:65" s="2" customFormat="1" ht="24.2" customHeight="1">
      <c r="A140" s="32"/>
      <c r="B140" s="33"/>
      <c r="C140" s="185" t="s">
        <v>8</v>
      </c>
      <c r="D140" s="185" t="s">
        <v>131</v>
      </c>
      <c r="E140" s="186" t="s">
        <v>170</v>
      </c>
      <c r="F140" s="187" t="s">
        <v>171</v>
      </c>
      <c r="G140" s="188" t="s">
        <v>172</v>
      </c>
      <c r="H140" s="189">
        <v>10</v>
      </c>
      <c r="I140" s="190"/>
      <c r="J140" s="191">
        <f>ROUND(I140*H140,2)</f>
        <v>0</v>
      </c>
      <c r="K140" s="192"/>
      <c r="L140" s="37"/>
      <c r="M140" s="193" t="s">
        <v>1</v>
      </c>
      <c r="N140" s="194" t="s">
        <v>39</v>
      </c>
      <c r="O140" s="69"/>
      <c r="P140" s="195">
        <f>O140*H140</f>
        <v>0</v>
      </c>
      <c r="Q140" s="195">
        <v>0</v>
      </c>
      <c r="R140" s="195">
        <f>Q140*H140</f>
        <v>0</v>
      </c>
      <c r="S140" s="195">
        <v>0</v>
      </c>
      <c r="T140" s="196">
        <f>S140*H140</f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97" t="s">
        <v>135</v>
      </c>
      <c r="AT140" s="197" t="s">
        <v>131</v>
      </c>
      <c r="AU140" s="197" t="s">
        <v>84</v>
      </c>
      <c r="AY140" s="15" t="s">
        <v>129</v>
      </c>
      <c r="BE140" s="198">
        <f>IF(N140="základní",J140,0)</f>
        <v>0</v>
      </c>
      <c r="BF140" s="198">
        <f>IF(N140="snížená",J140,0)</f>
        <v>0</v>
      </c>
      <c r="BG140" s="198">
        <f>IF(N140="zákl. přenesená",J140,0)</f>
        <v>0</v>
      </c>
      <c r="BH140" s="198">
        <f>IF(N140="sníž. přenesená",J140,0)</f>
        <v>0</v>
      </c>
      <c r="BI140" s="198">
        <f>IF(N140="nulová",J140,0)</f>
        <v>0</v>
      </c>
      <c r="BJ140" s="15" t="s">
        <v>82</v>
      </c>
      <c r="BK140" s="198">
        <f>ROUND(I140*H140,2)</f>
        <v>0</v>
      </c>
      <c r="BL140" s="15" t="s">
        <v>135</v>
      </c>
      <c r="BM140" s="197" t="s">
        <v>226</v>
      </c>
    </row>
    <row r="141" spans="1:65" s="2" customFormat="1" ht="19.5">
      <c r="A141" s="32"/>
      <c r="B141" s="33"/>
      <c r="C141" s="34"/>
      <c r="D141" s="199" t="s">
        <v>137</v>
      </c>
      <c r="E141" s="34"/>
      <c r="F141" s="200" t="s">
        <v>174</v>
      </c>
      <c r="G141" s="34"/>
      <c r="H141" s="34"/>
      <c r="I141" s="201"/>
      <c r="J141" s="34"/>
      <c r="K141" s="34"/>
      <c r="L141" s="37"/>
      <c r="M141" s="202"/>
      <c r="N141" s="203"/>
      <c r="O141" s="69"/>
      <c r="P141" s="69"/>
      <c r="Q141" s="69"/>
      <c r="R141" s="69"/>
      <c r="S141" s="69"/>
      <c r="T141" s="70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T141" s="15" t="s">
        <v>137</v>
      </c>
      <c r="AU141" s="15" t="s">
        <v>84</v>
      </c>
    </row>
    <row r="142" spans="1:65" s="2" customFormat="1" ht="11.25">
      <c r="A142" s="32"/>
      <c r="B142" s="33"/>
      <c r="C142" s="34"/>
      <c r="D142" s="204" t="s">
        <v>139</v>
      </c>
      <c r="E142" s="34"/>
      <c r="F142" s="205" t="s">
        <v>175</v>
      </c>
      <c r="G142" s="34"/>
      <c r="H142" s="34"/>
      <c r="I142" s="201"/>
      <c r="J142" s="34"/>
      <c r="K142" s="34"/>
      <c r="L142" s="37"/>
      <c r="M142" s="202"/>
      <c r="N142" s="203"/>
      <c r="O142" s="69"/>
      <c r="P142" s="69"/>
      <c r="Q142" s="69"/>
      <c r="R142" s="69"/>
      <c r="S142" s="69"/>
      <c r="T142" s="70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T142" s="15" t="s">
        <v>139</v>
      </c>
      <c r="AU142" s="15" t="s">
        <v>84</v>
      </c>
    </row>
    <row r="143" spans="1:65" s="2" customFormat="1" ht="24.2" customHeight="1">
      <c r="A143" s="32"/>
      <c r="B143" s="33"/>
      <c r="C143" s="185" t="s">
        <v>227</v>
      </c>
      <c r="D143" s="185" t="s">
        <v>131</v>
      </c>
      <c r="E143" s="186" t="s">
        <v>177</v>
      </c>
      <c r="F143" s="187" t="s">
        <v>178</v>
      </c>
      <c r="G143" s="188" t="s">
        <v>172</v>
      </c>
      <c r="H143" s="189">
        <v>10</v>
      </c>
      <c r="I143" s="190"/>
      <c r="J143" s="191">
        <f>ROUND(I143*H143,2)</f>
        <v>0</v>
      </c>
      <c r="K143" s="192"/>
      <c r="L143" s="37"/>
      <c r="M143" s="193" t="s">
        <v>1</v>
      </c>
      <c r="N143" s="194" t="s">
        <v>39</v>
      </c>
      <c r="O143" s="69"/>
      <c r="P143" s="195">
        <f>O143*H143</f>
        <v>0</v>
      </c>
      <c r="Q143" s="195">
        <v>0</v>
      </c>
      <c r="R143" s="195">
        <f>Q143*H143</f>
        <v>0</v>
      </c>
      <c r="S143" s="195">
        <v>0</v>
      </c>
      <c r="T143" s="196">
        <f>S143*H143</f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97" t="s">
        <v>135</v>
      </c>
      <c r="AT143" s="197" t="s">
        <v>131</v>
      </c>
      <c r="AU143" s="197" t="s">
        <v>84</v>
      </c>
      <c r="AY143" s="15" t="s">
        <v>129</v>
      </c>
      <c r="BE143" s="198">
        <f>IF(N143="základní",J143,0)</f>
        <v>0</v>
      </c>
      <c r="BF143" s="198">
        <f>IF(N143="snížená",J143,0)</f>
        <v>0</v>
      </c>
      <c r="BG143" s="198">
        <f>IF(N143="zákl. přenesená",J143,0)</f>
        <v>0</v>
      </c>
      <c r="BH143" s="198">
        <f>IF(N143="sníž. přenesená",J143,0)</f>
        <v>0</v>
      </c>
      <c r="BI143" s="198">
        <f>IF(N143="nulová",J143,0)</f>
        <v>0</v>
      </c>
      <c r="BJ143" s="15" t="s">
        <v>82</v>
      </c>
      <c r="BK143" s="198">
        <f>ROUND(I143*H143,2)</f>
        <v>0</v>
      </c>
      <c r="BL143" s="15" t="s">
        <v>135</v>
      </c>
      <c r="BM143" s="197" t="s">
        <v>228</v>
      </c>
    </row>
    <row r="144" spans="1:65" s="2" customFormat="1" ht="19.5">
      <c r="A144" s="32"/>
      <c r="B144" s="33"/>
      <c r="C144" s="34"/>
      <c r="D144" s="199" t="s">
        <v>141</v>
      </c>
      <c r="E144" s="34"/>
      <c r="F144" s="206" t="s">
        <v>176</v>
      </c>
      <c r="G144" s="34"/>
      <c r="H144" s="34"/>
      <c r="I144" s="201"/>
      <c r="J144" s="34"/>
      <c r="K144" s="34"/>
      <c r="L144" s="37"/>
      <c r="M144" s="202"/>
      <c r="N144" s="203"/>
      <c r="O144" s="69"/>
      <c r="P144" s="69"/>
      <c r="Q144" s="69"/>
      <c r="R144" s="69"/>
      <c r="S144" s="69"/>
      <c r="T144" s="70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T144" s="15" t="s">
        <v>141</v>
      </c>
      <c r="AU144" s="15" t="s">
        <v>84</v>
      </c>
    </row>
    <row r="145" spans="1:65" s="12" customFormat="1" ht="22.9" customHeight="1">
      <c r="B145" s="169"/>
      <c r="C145" s="170"/>
      <c r="D145" s="171" t="s">
        <v>73</v>
      </c>
      <c r="E145" s="183" t="s">
        <v>182</v>
      </c>
      <c r="F145" s="183" t="s">
        <v>183</v>
      </c>
      <c r="G145" s="170"/>
      <c r="H145" s="170"/>
      <c r="I145" s="173"/>
      <c r="J145" s="184">
        <f>BK145</f>
        <v>0</v>
      </c>
      <c r="K145" s="170"/>
      <c r="L145" s="175"/>
      <c r="M145" s="176"/>
      <c r="N145" s="177"/>
      <c r="O145" s="177"/>
      <c r="P145" s="178">
        <f>SUM(P146:P156)</f>
        <v>0</v>
      </c>
      <c r="Q145" s="177"/>
      <c r="R145" s="178">
        <f>SUM(R146:R156)</f>
        <v>0</v>
      </c>
      <c r="S145" s="177"/>
      <c r="T145" s="179">
        <f>SUM(T146:T156)</f>
        <v>0</v>
      </c>
      <c r="AR145" s="180" t="s">
        <v>82</v>
      </c>
      <c r="AT145" s="181" t="s">
        <v>73</v>
      </c>
      <c r="AU145" s="181" t="s">
        <v>82</v>
      </c>
      <c r="AY145" s="180" t="s">
        <v>129</v>
      </c>
      <c r="BK145" s="182">
        <f>SUM(BK146:BK156)</f>
        <v>0</v>
      </c>
    </row>
    <row r="146" spans="1:65" s="2" customFormat="1" ht="21.75" customHeight="1">
      <c r="A146" s="32"/>
      <c r="B146" s="33"/>
      <c r="C146" s="185" t="s">
        <v>184</v>
      </c>
      <c r="D146" s="185" t="s">
        <v>131</v>
      </c>
      <c r="E146" s="186" t="s">
        <v>185</v>
      </c>
      <c r="F146" s="187" t="s">
        <v>186</v>
      </c>
      <c r="G146" s="188" t="s">
        <v>187</v>
      </c>
      <c r="H146" s="189">
        <v>80.849999999999994</v>
      </c>
      <c r="I146" s="190"/>
      <c r="J146" s="191">
        <f>ROUND(I146*H146,2)</f>
        <v>0</v>
      </c>
      <c r="K146" s="192"/>
      <c r="L146" s="37"/>
      <c r="M146" s="193" t="s">
        <v>1</v>
      </c>
      <c r="N146" s="194" t="s">
        <v>39</v>
      </c>
      <c r="O146" s="69"/>
      <c r="P146" s="195">
        <f>O146*H146</f>
        <v>0</v>
      </c>
      <c r="Q146" s="195">
        <v>0</v>
      </c>
      <c r="R146" s="195">
        <f>Q146*H146</f>
        <v>0</v>
      </c>
      <c r="S146" s="195">
        <v>0</v>
      </c>
      <c r="T146" s="196">
        <f>S146*H146</f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97" t="s">
        <v>135</v>
      </c>
      <c r="AT146" s="197" t="s">
        <v>131</v>
      </c>
      <c r="AU146" s="197" t="s">
        <v>84</v>
      </c>
      <c r="AY146" s="15" t="s">
        <v>129</v>
      </c>
      <c r="BE146" s="198">
        <f>IF(N146="základní",J146,0)</f>
        <v>0</v>
      </c>
      <c r="BF146" s="198">
        <f>IF(N146="snížená",J146,0)</f>
        <v>0</v>
      </c>
      <c r="BG146" s="198">
        <f>IF(N146="zákl. přenesená",J146,0)</f>
        <v>0</v>
      </c>
      <c r="BH146" s="198">
        <f>IF(N146="sníž. přenesená",J146,0)</f>
        <v>0</v>
      </c>
      <c r="BI146" s="198">
        <f>IF(N146="nulová",J146,0)</f>
        <v>0</v>
      </c>
      <c r="BJ146" s="15" t="s">
        <v>82</v>
      </c>
      <c r="BK146" s="198">
        <f>ROUND(I146*H146,2)</f>
        <v>0</v>
      </c>
      <c r="BL146" s="15" t="s">
        <v>135</v>
      </c>
      <c r="BM146" s="197" t="s">
        <v>188</v>
      </c>
    </row>
    <row r="147" spans="1:65" s="2" customFormat="1" ht="19.5">
      <c r="A147" s="32"/>
      <c r="B147" s="33"/>
      <c r="C147" s="34"/>
      <c r="D147" s="199" t="s">
        <v>137</v>
      </c>
      <c r="E147" s="34"/>
      <c r="F147" s="200" t="s">
        <v>189</v>
      </c>
      <c r="G147" s="34"/>
      <c r="H147" s="34"/>
      <c r="I147" s="201"/>
      <c r="J147" s="34"/>
      <c r="K147" s="34"/>
      <c r="L147" s="37"/>
      <c r="M147" s="202"/>
      <c r="N147" s="203"/>
      <c r="O147" s="69"/>
      <c r="P147" s="69"/>
      <c r="Q147" s="69"/>
      <c r="R147" s="69"/>
      <c r="S147" s="69"/>
      <c r="T147" s="70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T147" s="15" t="s">
        <v>137</v>
      </c>
      <c r="AU147" s="15" t="s">
        <v>84</v>
      </c>
    </row>
    <row r="148" spans="1:65" s="2" customFormat="1" ht="11.25">
      <c r="A148" s="32"/>
      <c r="B148" s="33"/>
      <c r="C148" s="34"/>
      <c r="D148" s="204" t="s">
        <v>139</v>
      </c>
      <c r="E148" s="34"/>
      <c r="F148" s="205" t="s">
        <v>190</v>
      </c>
      <c r="G148" s="34"/>
      <c r="H148" s="34"/>
      <c r="I148" s="201"/>
      <c r="J148" s="34"/>
      <c r="K148" s="34"/>
      <c r="L148" s="37"/>
      <c r="M148" s="202"/>
      <c r="N148" s="203"/>
      <c r="O148" s="69"/>
      <c r="P148" s="69"/>
      <c r="Q148" s="69"/>
      <c r="R148" s="69"/>
      <c r="S148" s="69"/>
      <c r="T148" s="70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T148" s="15" t="s">
        <v>139</v>
      </c>
      <c r="AU148" s="15" t="s">
        <v>84</v>
      </c>
    </row>
    <row r="149" spans="1:65" s="2" customFormat="1" ht="24.2" customHeight="1">
      <c r="A149" s="32"/>
      <c r="B149" s="33"/>
      <c r="C149" s="185" t="s">
        <v>191</v>
      </c>
      <c r="D149" s="185" t="s">
        <v>131</v>
      </c>
      <c r="E149" s="186" t="s">
        <v>192</v>
      </c>
      <c r="F149" s="187" t="s">
        <v>193</v>
      </c>
      <c r="G149" s="188" t="s">
        <v>187</v>
      </c>
      <c r="H149" s="189">
        <v>2910.6</v>
      </c>
      <c r="I149" s="190"/>
      <c r="J149" s="191">
        <f>ROUND(I149*H149,2)</f>
        <v>0</v>
      </c>
      <c r="K149" s="192"/>
      <c r="L149" s="37"/>
      <c r="M149" s="193" t="s">
        <v>1</v>
      </c>
      <c r="N149" s="194" t="s">
        <v>39</v>
      </c>
      <c r="O149" s="69"/>
      <c r="P149" s="195">
        <f>O149*H149</f>
        <v>0</v>
      </c>
      <c r="Q149" s="195">
        <v>0</v>
      </c>
      <c r="R149" s="195">
        <f>Q149*H149</f>
        <v>0</v>
      </c>
      <c r="S149" s="195">
        <v>0</v>
      </c>
      <c r="T149" s="196">
        <f>S149*H149</f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97" t="s">
        <v>135</v>
      </c>
      <c r="AT149" s="197" t="s">
        <v>131</v>
      </c>
      <c r="AU149" s="197" t="s">
        <v>84</v>
      </c>
      <c r="AY149" s="15" t="s">
        <v>129</v>
      </c>
      <c r="BE149" s="198">
        <f>IF(N149="základní",J149,0)</f>
        <v>0</v>
      </c>
      <c r="BF149" s="198">
        <f>IF(N149="snížená",J149,0)</f>
        <v>0</v>
      </c>
      <c r="BG149" s="198">
        <f>IF(N149="zákl. přenesená",J149,0)</f>
        <v>0</v>
      </c>
      <c r="BH149" s="198">
        <f>IF(N149="sníž. přenesená",J149,0)</f>
        <v>0</v>
      </c>
      <c r="BI149" s="198">
        <f>IF(N149="nulová",J149,0)</f>
        <v>0</v>
      </c>
      <c r="BJ149" s="15" t="s">
        <v>82</v>
      </c>
      <c r="BK149" s="198">
        <f>ROUND(I149*H149,2)</f>
        <v>0</v>
      </c>
      <c r="BL149" s="15" t="s">
        <v>135</v>
      </c>
      <c r="BM149" s="197" t="s">
        <v>194</v>
      </c>
    </row>
    <row r="150" spans="1:65" s="2" customFormat="1" ht="19.5">
      <c r="A150" s="32"/>
      <c r="B150" s="33"/>
      <c r="C150" s="34"/>
      <c r="D150" s="199" t="s">
        <v>137</v>
      </c>
      <c r="E150" s="34"/>
      <c r="F150" s="200" t="s">
        <v>195</v>
      </c>
      <c r="G150" s="34"/>
      <c r="H150" s="34"/>
      <c r="I150" s="201"/>
      <c r="J150" s="34"/>
      <c r="K150" s="34"/>
      <c r="L150" s="37"/>
      <c r="M150" s="202"/>
      <c r="N150" s="203"/>
      <c r="O150" s="69"/>
      <c r="P150" s="69"/>
      <c r="Q150" s="69"/>
      <c r="R150" s="69"/>
      <c r="S150" s="69"/>
      <c r="T150" s="70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T150" s="15" t="s">
        <v>137</v>
      </c>
      <c r="AU150" s="15" t="s">
        <v>84</v>
      </c>
    </row>
    <row r="151" spans="1:65" s="2" customFormat="1" ht="11.25">
      <c r="A151" s="32"/>
      <c r="B151" s="33"/>
      <c r="C151" s="34"/>
      <c r="D151" s="204" t="s">
        <v>139</v>
      </c>
      <c r="E151" s="34"/>
      <c r="F151" s="205" t="s">
        <v>196</v>
      </c>
      <c r="G151" s="34"/>
      <c r="H151" s="34"/>
      <c r="I151" s="201"/>
      <c r="J151" s="34"/>
      <c r="K151" s="34"/>
      <c r="L151" s="37"/>
      <c r="M151" s="202"/>
      <c r="N151" s="203"/>
      <c r="O151" s="69"/>
      <c r="P151" s="69"/>
      <c r="Q151" s="69"/>
      <c r="R151" s="69"/>
      <c r="S151" s="69"/>
      <c r="T151" s="70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T151" s="15" t="s">
        <v>139</v>
      </c>
      <c r="AU151" s="15" t="s">
        <v>84</v>
      </c>
    </row>
    <row r="152" spans="1:65" s="2" customFormat="1" ht="19.5">
      <c r="A152" s="32"/>
      <c r="B152" s="33"/>
      <c r="C152" s="34"/>
      <c r="D152" s="199" t="s">
        <v>141</v>
      </c>
      <c r="E152" s="34"/>
      <c r="F152" s="206" t="s">
        <v>197</v>
      </c>
      <c r="G152" s="34"/>
      <c r="H152" s="34"/>
      <c r="I152" s="201"/>
      <c r="J152" s="34"/>
      <c r="K152" s="34"/>
      <c r="L152" s="37"/>
      <c r="M152" s="202"/>
      <c r="N152" s="203"/>
      <c r="O152" s="69"/>
      <c r="P152" s="69"/>
      <c r="Q152" s="69"/>
      <c r="R152" s="69"/>
      <c r="S152" s="69"/>
      <c r="T152" s="70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T152" s="15" t="s">
        <v>141</v>
      </c>
      <c r="AU152" s="15" t="s">
        <v>84</v>
      </c>
    </row>
    <row r="153" spans="1:65" s="13" customFormat="1" ht="11.25">
      <c r="B153" s="207"/>
      <c r="C153" s="208"/>
      <c r="D153" s="199" t="s">
        <v>198</v>
      </c>
      <c r="E153" s="208"/>
      <c r="F153" s="209" t="s">
        <v>229</v>
      </c>
      <c r="G153" s="208"/>
      <c r="H153" s="210">
        <v>2910.6</v>
      </c>
      <c r="I153" s="211"/>
      <c r="J153" s="208"/>
      <c r="K153" s="208"/>
      <c r="L153" s="212"/>
      <c r="M153" s="213"/>
      <c r="N153" s="214"/>
      <c r="O153" s="214"/>
      <c r="P153" s="214"/>
      <c r="Q153" s="214"/>
      <c r="R153" s="214"/>
      <c r="S153" s="214"/>
      <c r="T153" s="215"/>
      <c r="AT153" s="216" t="s">
        <v>198</v>
      </c>
      <c r="AU153" s="216" t="s">
        <v>84</v>
      </c>
      <c r="AV153" s="13" t="s">
        <v>84</v>
      </c>
      <c r="AW153" s="13" t="s">
        <v>4</v>
      </c>
      <c r="AX153" s="13" t="s">
        <v>82</v>
      </c>
      <c r="AY153" s="216" t="s">
        <v>129</v>
      </c>
    </row>
    <row r="154" spans="1:65" s="2" customFormat="1" ht="44.25" customHeight="1">
      <c r="A154" s="32"/>
      <c r="B154" s="33"/>
      <c r="C154" s="185" t="s">
        <v>167</v>
      </c>
      <c r="D154" s="185" t="s">
        <v>131</v>
      </c>
      <c r="E154" s="186" t="s">
        <v>206</v>
      </c>
      <c r="F154" s="187" t="s">
        <v>207</v>
      </c>
      <c r="G154" s="188" t="s">
        <v>187</v>
      </c>
      <c r="H154" s="189">
        <v>80.849999999999994</v>
      </c>
      <c r="I154" s="190"/>
      <c r="J154" s="191">
        <f>ROUND(I154*H154,2)</f>
        <v>0</v>
      </c>
      <c r="K154" s="192"/>
      <c r="L154" s="37"/>
      <c r="M154" s="193" t="s">
        <v>1</v>
      </c>
      <c r="N154" s="194" t="s">
        <v>39</v>
      </c>
      <c r="O154" s="69"/>
      <c r="P154" s="195">
        <f>O154*H154</f>
        <v>0</v>
      </c>
      <c r="Q154" s="195">
        <v>0</v>
      </c>
      <c r="R154" s="195">
        <f>Q154*H154</f>
        <v>0</v>
      </c>
      <c r="S154" s="195">
        <v>0</v>
      </c>
      <c r="T154" s="196">
        <f>S154*H154</f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97" t="s">
        <v>135</v>
      </c>
      <c r="AT154" s="197" t="s">
        <v>131</v>
      </c>
      <c r="AU154" s="197" t="s">
        <v>84</v>
      </c>
      <c r="AY154" s="15" t="s">
        <v>129</v>
      </c>
      <c r="BE154" s="198">
        <f>IF(N154="základní",J154,0)</f>
        <v>0</v>
      </c>
      <c r="BF154" s="198">
        <f>IF(N154="snížená",J154,0)</f>
        <v>0</v>
      </c>
      <c r="BG154" s="198">
        <f>IF(N154="zákl. přenesená",J154,0)</f>
        <v>0</v>
      </c>
      <c r="BH154" s="198">
        <f>IF(N154="sníž. přenesená",J154,0)</f>
        <v>0</v>
      </c>
      <c r="BI154" s="198">
        <f>IF(N154="nulová",J154,0)</f>
        <v>0</v>
      </c>
      <c r="BJ154" s="15" t="s">
        <v>82</v>
      </c>
      <c r="BK154" s="198">
        <f>ROUND(I154*H154,2)</f>
        <v>0</v>
      </c>
      <c r="BL154" s="15" t="s">
        <v>135</v>
      </c>
      <c r="BM154" s="197" t="s">
        <v>208</v>
      </c>
    </row>
    <row r="155" spans="1:65" s="2" customFormat="1" ht="29.25">
      <c r="A155" s="32"/>
      <c r="B155" s="33"/>
      <c r="C155" s="34"/>
      <c r="D155" s="199" t="s">
        <v>137</v>
      </c>
      <c r="E155" s="34"/>
      <c r="F155" s="200" t="s">
        <v>209</v>
      </c>
      <c r="G155" s="34"/>
      <c r="H155" s="34"/>
      <c r="I155" s="201"/>
      <c r="J155" s="34"/>
      <c r="K155" s="34"/>
      <c r="L155" s="37"/>
      <c r="M155" s="202"/>
      <c r="N155" s="203"/>
      <c r="O155" s="69"/>
      <c r="P155" s="69"/>
      <c r="Q155" s="69"/>
      <c r="R155" s="69"/>
      <c r="S155" s="69"/>
      <c r="T155" s="70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T155" s="15" t="s">
        <v>137</v>
      </c>
      <c r="AU155" s="15" t="s">
        <v>84</v>
      </c>
    </row>
    <row r="156" spans="1:65" s="2" customFormat="1" ht="11.25">
      <c r="A156" s="32"/>
      <c r="B156" s="33"/>
      <c r="C156" s="34"/>
      <c r="D156" s="204" t="s">
        <v>139</v>
      </c>
      <c r="E156" s="34"/>
      <c r="F156" s="205" t="s">
        <v>210</v>
      </c>
      <c r="G156" s="34"/>
      <c r="H156" s="34"/>
      <c r="I156" s="201"/>
      <c r="J156" s="34"/>
      <c r="K156" s="34"/>
      <c r="L156" s="37"/>
      <c r="M156" s="202"/>
      <c r="N156" s="203"/>
      <c r="O156" s="69"/>
      <c r="P156" s="69"/>
      <c r="Q156" s="69"/>
      <c r="R156" s="69"/>
      <c r="S156" s="69"/>
      <c r="T156" s="70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T156" s="15" t="s">
        <v>139</v>
      </c>
      <c r="AU156" s="15" t="s">
        <v>84</v>
      </c>
    </row>
    <row r="157" spans="1:65" s="12" customFormat="1" ht="25.9" customHeight="1">
      <c r="B157" s="169"/>
      <c r="C157" s="170"/>
      <c r="D157" s="171" t="s">
        <v>73</v>
      </c>
      <c r="E157" s="172" t="s">
        <v>211</v>
      </c>
      <c r="F157" s="172" t="s">
        <v>212</v>
      </c>
      <c r="G157" s="170"/>
      <c r="H157" s="170"/>
      <c r="I157" s="173"/>
      <c r="J157" s="174">
        <f>BK157</f>
        <v>0</v>
      </c>
      <c r="K157" s="170"/>
      <c r="L157" s="175"/>
      <c r="M157" s="176"/>
      <c r="N157" s="177"/>
      <c r="O157" s="177"/>
      <c r="P157" s="178">
        <f>SUM(P158:P160)</f>
        <v>0</v>
      </c>
      <c r="Q157" s="177"/>
      <c r="R157" s="178">
        <f>SUM(R158:R160)</f>
        <v>0</v>
      </c>
      <c r="S157" s="177"/>
      <c r="T157" s="179">
        <f>SUM(T158:T160)</f>
        <v>0</v>
      </c>
      <c r="AR157" s="180" t="s">
        <v>148</v>
      </c>
      <c r="AT157" s="181" t="s">
        <v>73</v>
      </c>
      <c r="AU157" s="181" t="s">
        <v>74</v>
      </c>
      <c r="AY157" s="180" t="s">
        <v>129</v>
      </c>
      <c r="BK157" s="182">
        <f>SUM(BK158:BK160)</f>
        <v>0</v>
      </c>
    </row>
    <row r="158" spans="1:65" s="2" customFormat="1" ht="16.5" customHeight="1">
      <c r="A158" s="32"/>
      <c r="B158" s="33"/>
      <c r="C158" s="185" t="s">
        <v>213</v>
      </c>
      <c r="D158" s="185" t="s">
        <v>131</v>
      </c>
      <c r="E158" s="186" t="s">
        <v>214</v>
      </c>
      <c r="F158" s="187" t="s">
        <v>215</v>
      </c>
      <c r="G158" s="188" t="s">
        <v>216</v>
      </c>
      <c r="H158" s="189">
        <v>1</v>
      </c>
      <c r="I158" s="190"/>
      <c r="J158" s="191">
        <f>ROUND(I158*H158,2)</f>
        <v>0</v>
      </c>
      <c r="K158" s="192"/>
      <c r="L158" s="37"/>
      <c r="M158" s="193" t="s">
        <v>1</v>
      </c>
      <c r="N158" s="194" t="s">
        <v>39</v>
      </c>
      <c r="O158" s="69"/>
      <c r="P158" s="195">
        <f>O158*H158</f>
        <v>0</v>
      </c>
      <c r="Q158" s="195">
        <v>0</v>
      </c>
      <c r="R158" s="195">
        <f>Q158*H158</f>
        <v>0</v>
      </c>
      <c r="S158" s="195">
        <v>0</v>
      </c>
      <c r="T158" s="196">
        <f>S158*H158</f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97" t="s">
        <v>217</v>
      </c>
      <c r="AT158" s="197" t="s">
        <v>131</v>
      </c>
      <c r="AU158" s="197" t="s">
        <v>82</v>
      </c>
      <c r="AY158" s="15" t="s">
        <v>129</v>
      </c>
      <c r="BE158" s="198">
        <f>IF(N158="základní",J158,0)</f>
        <v>0</v>
      </c>
      <c r="BF158" s="198">
        <f>IF(N158="snížená",J158,0)</f>
        <v>0</v>
      </c>
      <c r="BG158" s="198">
        <f>IF(N158="zákl. přenesená",J158,0)</f>
        <v>0</v>
      </c>
      <c r="BH158" s="198">
        <f>IF(N158="sníž. přenesená",J158,0)</f>
        <v>0</v>
      </c>
      <c r="BI158" s="198">
        <f>IF(N158="nulová",J158,0)</f>
        <v>0</v>
      </c>
      <c r="BJ158" s="15" t="s">
        <v>82</v>
      </c>
      <c r="BK158" s="198">
        <f>ROUND(I158*H158,2)</f>
        <v>0</v>
      </c>
      <c r="BL158" s="15" t="s">
        <v>217</v>
      </c>
      <c r="BM158" s="197" t="s">
        <v>218</v>
      </c>
    </row>
    <row r="159" spans="1:65" s="2" customFormat="1" ht="11.25">
      <c r="A159" s="32"/>
      <c r="B159" s="33"/>
      <c r="C159" s="34"/>
      <c r="D159" s="199" t="s">
        <v>137</v>
      </c>
      <c r="E159" s="34"/>
      <c r="F159" s="200" t="s">
        <v>215</v>
      </c>
      <c r="G159" s="34"/>
      <c r="H159" s="34"/>
      <c r="I159" s="201"/>
      <c r="J159" s="34"/>
      <c r="K159" s="34"/>
      <c r="L159" s="37"/>
      <c r="M159" s="202"/>
      <c r="N159" s="203"/>
      <c r="O159" s="69"/>
      <c r="P159" s="69"/>
      <c r="Q159" s="69"/>
      <c r="R159" s="69"/>
      <c r="S159" s="69"/>
      <c r="T159" s="70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T159" s="15" t="s">
        <v>137</v>
      </c>
      <c r="AU159" s="15" t="s">
        <v>82</v>
      </c>
    </row>
    <row r="160" spans="1:65" s="2" customFormat="1" ht="11.25">
      <c r="A160" s="32"/>
      <c r="B160" s="33"/>
      <c r="C160" s="34"/>
      <c r="D160" s="204" t="s">
        <v>139</v>
      </c>
      <c r="E160" s="34"/>
      <c r="F160" s="205" t="s">
        <v>219</v>
      </c>
      <c r="G160" s="34"/>
      <c r="H160" s="34"/>
      <c r="I160" s="201"/>
      <c r="J160" s="34"/>
      <c r="K160" s="34"/>
      <c r="L160" s="37"/>
      <c r="M160" s="217"/>
      <c r="N160" s="218"/>
      <c r="O160" s="219"/>
      <c r="P160" s="219"/>
      <c r="Q160" s="219"/>
      <c r="R160" s="219"/>
      <c r="S160" s="219"/>
      <c r="T160" s="220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T160" s="15" t="s">
        <v>139</v>
      </c>
      <c r="AU160" s="15" t="s">
        <v>82</v>
      </c>
    </row>
    <row r="161" spans="1:31" s="2" customFormat="1" ht="6.95" customHeight="1">
      <c r="A161" s="32"/>
      <c r="B161" s="52"/>
      <c r="C161" s="53"/>
      <c r="D161" s="53"/>
      <c r="E161" s="53"/>
      <c r="F161" s="53"/>
      <c r="G161" s="53"/>
      <c r="H161" s="53"/>
      <c r="I161" s="53"/>
      <c r="J161" s="53"/>
      <c r="K161" s="53"/>
      <c r="L161" s="37"/>
      <c r="M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</row>
  </sheetData>
  <sheetProtection algorithmName="SHA-512" hashValue="i0Dp6Px7gf/FqhnotNZxOUKz/k5YGFn3FXIB7b016uBIMvOGWZxF6G47iFQiBU+jB28uSeC4MH/qwbtngC43bQ==" saltValue="vLZ0f2kdS3Ub/ml7MN6a0YOwlqFuToLOrbuZ2i4uljl87sD1+ok5lYgQfiZHyCRw+GZABUD4IzQWalMpiXA1yw==" spinCount="100000" sheet="1" objects="1" scenarios="1" formatColumns="0" formatRows="0" autoFilter="0"/>
  <autoFilter ref="C121:K160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hyperlinks>
    <hyperlink ref="F127" r:id="rId1"/>
    <hyperlink ref="F132" r:id="rId2"/>
    <hyperlink ref="F135" r:id="rId3"/>
    <hyperlink ref="F138" r:id="rId4"/>
    <hyperlink ref="F142" r:id="rId5"/>
    <hyperlink ref="F148" r:id="rId6"/>
    <hyperlink ref="F151" r:id="rId7"/>
    <hyperlink ref="F156" r:id="rId8"/>
    <hyperlink ref="F160" r:id="rId9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3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72"/>
      <c r="M2" s="272"/>
      <c r="N2" s="272"/>
      <c r="O2" s="272"/>
      <c r="P2" s="272"/>
      <c r="Q2" s="272"/>
      <c r="R2" s="272"/>
      <c r="S2" s="272"/>
      <c r="T2" s="272"/>
      <c r="U2" s="272"/>
      <c r="V2" s="272"/>
      <c r="AT2" s="15" t="s">
        <v>90</v>
      </c>
    </row>
    <row r="3" spans="1:46" s="1" customFormat="1" ht="6.95" customHeight="1">
      <c r="B3" s="106"/>
      <c r="C3" s="107"/>
      <c r="D3" s="107"/>
      <c r="E3" s="107"/>
      <c r="F3" s="107"/>
      <c r="G3" s="107"/>
      <c r="H3" s="107"/>
      <c r="I3" s="107"/>
      <c r="J3" s="107"/>
      <c r="K3" s="107"/>
      <c r="L3" s="18"/>
      <c r="AT3" s="15" t="s">
        <v>84</v>
      </c>
    </row>
    <row r="4" spans="1:46" s="1" customFormat="1" ht="24.95" customHeight="1">
      <c r="B4" s="18"/>
      <c r="D4" s="108" t="s">
        <v>100</v>
      </c>
      <c r="L4" s="18"/>
      <c r="M4" s="109" t="s">
        <v>10</v>
      </c>
      <c r="AT4" s="15" t="s">
        <v>4</v>
      </c>
    </row>
    <row r="5" spans="1:46" s="1" customFormat="1" ht="6.95" customHeight="1">
      <c r="B5" s="18"/>
      <c r="L5" s="18"/>
    </row>
    <row r="6" spans="1:46" s="1" customFormat="1" ht="12" customHeight="1">
      <c r="B6" s="18"/>
      <c r="D6" s="110" t="s">
        <v>16</v>
      </c>
      <c r="L6" s="18"/>
    </row>
    <row r="7" spans="1:46" s="1" customFormat="1" ht="16.5" customHeight="1">
      <c r="B7" s="18"/>
      <c r="E7" s="273" t="str">
        <f>'Rekapitulace stavby'!K6</f>
        <v>Oprava místních komunikací V obci Hrádek 2024</v>
      </c>
      <c r="F7" s="274"/>
      <c r="G7" s="274"/>
      <c r="H7" s="274"/>
      <c r="L7" s="18"/>
    </row>
    <row r="8" spans="1:46" s="2" customFormat="1" ht="12" customHeight="1">
      <c r="A8" s="32"/>
      <c r="B8" s="37"/>
      <c r="C8" s="32"/>
      <c r="D8" s="110" t="s">
        <v>101</v>
      </c>
      <c r="E8" s="32"/>
      <c r="F8" s="32"/>
      <c r="G8" s="32"/>
      <c r="H8" s="32"/>
      <c r="I8" s="32"/>
      <c r="J8" s="32"/>
      <c r="K8" s="32"/>
      <c r="L8" s="49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>
      <c r="A9" s="32"/>
      <c r="B9" s="37"/>
      <c r="C9" s="32"/>
      <c r="D9" s="32"/>
      <c r="E9" s="275" t="s">
        <v>230</v>
      </c>
      <c r="F9" s="276"/>
      <c r="G9" s="276"/>
      <c r="H9" s="276"/>
      <c r="I9" s="32"/>
      <c r="J9" s="32"/>
      <c r="K9" s="32"/>
      <c r="L9" s="49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1.25">
      <c r="A10" s="32"/>
      <c r="B10" s="37"/>
      <c r="C10" s="32"/>
      <c r="D10" s="32"/>
      <c r="E10" s="32"/>
      <c r="F10" s="32"/>
      <c r="G10" s="32"/>
      <c r="H10" s="32"/>
      <c r="I10" s="32"/>
      <c r="J10" s="32"/>
      <c r="K10" s="32"/>
      <c r="L10" s="49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7"/>
      <c r="C11" s="32"/>
      <c r="D11" s="110" t="s">
        <v>18</v>
      </c>
      <c r="E11" s="32"/>
      <c r="F11" s="111" t="s">
        <v>1</v>
      </c>
      <c r="G11" s="32"/>
      <c r="H11" s="32"/>
      <c r="I11" s="110" t="s">
        <v>19</v>
      </c>
      <c r="J11" s="111" t="s">
        <v>1</v>
      </c>
      <c r="K11" s="32"/>
      <c r="L11" s="49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7"/>
      <c r="C12" s="32"/>
      <c r="D12" s="110" t="s">
        <v>20</v>
      </c>
      <c r="E12" s="32"/>
      <c r="F12" s="111" t="s">
        <v>21</v>
      </c>
      <c r="G12" s="32"/>
      <c r="H12" s="32"/>
      <c r="I12" s="110" t="s">
        <v>22</v>
      </c>
      <c r="J12" s="112" t="str">
        <f>'Rekapitulace stavby'!AN8</f>
        <v>19. 8. 2024</v>
      </c>
      <c r="K12" s="32"/>
      <c r="L12" s="49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>
      <c r="A13" s="32"/>
      <c r="B13" s="37"/>
      <c r="C13" s="32"/>
      <c r="D13" s="32"/>
      <c r="E13" s="32"/>
      <c r="F13" s="32"/>
      <c r="G13" s="32"/>
      <c r="H13" s="32"/>
      <c r="I13" s="32"/>
      <c r="J13" s="32"/>
      <c r="K13" s="32"/>
      <c r="L13" s="49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7"/>
      <c r="C14" s="32"/>
      <c r="D14" s="110" t="s">
        <v>24</v>
      </c>
      <c r="E14" s="32"/>
      <c r="F14" s="32"/>
      <c r="G14" s="32"/>
      <c r="H14" s="32"/>
      <c r="I14" s="110" t="s">
        <v>25</v>
      </c>
      <c r="J14" s="111" t="str">
        <f>IF('Rekapitulace stavby'!AN10="","",'Rekapitulace stavby'!AN10)</f>
        <v/>
      </c>
      <c r="K14" s="32"/>
      <c r="L14" s="49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7"/>
      <c r="C15" s="32"/>
      <c r="D15" s="32"/>
      <c r="E15" s="111" t="str">
        <f>IF('Rekapitulace stavby'!E11="","",'Rekapitulace stavby'!E11)</f>
        <v xml:space="preserve"> </v>
      </c>
      <c r="F15" s="32"/>
      <c r="G15" s="32"/>
      <c r="H15" s="32"/>
      <c r="I15" s="110" t="s">
        <v>27</v>
      </c>
      <c r="J15" s="111" t="str">
        <f>IF('Rekapitulace stavby'!AN11="","",'Rekapitulace stavby'!AN11)</f>
        <v/>
      </c>
      <c r="K15" s="32"/>
      <c r="L15" s="49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>
      <c r="A16" s="32"/>
      <c r="B16" s="37"/>
      <c r="C16" s="32"/>
      <c r="D16" s="32"/>
      <c r="E16" s="32"/>
      <c r="F16" s="32"/>
      <c r="G16" s="32"/>
      <c r="H16" s="32"/>
      <c r="I16" s="32"/>
      <c r="J16" s="32"/>
      <c r="K16" s="32"/>
      <c r="L16" s="49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7"/>
      <c r="C17" s="32"/>
      <c r="D17" s="110" t="s">
        <v>28</v>
      </c>
      <c r="E17" s="32"/>
      <c r="F17" s="32"/>
      <c r="G17" s="32"/>
      <c r="H17" s="32"/>
      <c r="I17" s="110" t="s">
        <v>25</v>
      </c>
      <c r="J17" s="28" t="str">
        <f>'Rekapitulace stavby'!AN13</f>
        <v>Vyplň údaj</v>
      </c>
      <c r="K17" s="32"/>
      <c r="L17" s="49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7"/>
      <c r="C18" s="32"/>
      <c r="D18" s="32"/>
      <c r="E18" s="277" t="str">
        <f>'Rekapitulace stavby'!E14</f>
        <v>Vyplň údaj</v>
      </c>
      <c r="F18" s="278"/>
      <c r="G18" s="278"/>
      <c r="H18" s="278"/>
      <c r="I18" s="110" t="s">
        <v>27</v>
      </c>
      <c r="J18" s="28" t="str">
        <f>'Rekapitulace stavby'!AN14</f>
        <v>Vyplň údaj</v>
      </c>
      <c r="K18" s="32"/>
      <c r="L18" s="49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>
      <c r="A19" s="32"/>
      <c r="B19" s="37"/>
      <c r="C19" s="32"/>
      <c r="D19" s="32"/>
      <c r="E19" s="32"/>
      <c r="F19" s="32"/>
      <c r="G19" s="32"/>
      <c r="H19" s="32"/>
      <c r="I19" s="32"/>
      <c r="J19" s="32"/>
      <c r="K19" s="32"/>
      <c r="L19" s="49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7"/>
      <c r="C20" s="32"/>
      <c r="D20" s="110" t="s">
        <v>30</v>
      </c>
      <c r="E20" s="32"/>
      <c r="F20" s="32"/>
      <c r="G20" s="32"/>
      <c r="H20" s="32"/>
      <c r="I20" s="110" t="s">
        <v>25</v>
      </c>
      <c r="J20" s="111" t="str">
        <f>IF('Rekapitulace stavby'!AN16="","",'Rekapitulace stavby'!AN16)</f>
        <v/>
      </c>
      <c r="K20" s="32"/>
      <c r="L20" s="49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7"/>
      <c r="C21" s="32"/>
      <c r="D21" s="32"/>
      <c r="E21" s="111" t="str">
        <f>IF('Rekapitulace stavby'!E17="","",'Rekapitulace stavby'!E17)</f>
        <v xml:space="preserve"> </v>
      </c>
      <c r="F21" s="32"/>
      <c r="G21" s="32"/>
      <c r="H21" s="32"/>
      <c r="I21" s="110" t="s">
        <v>27</v>
      </c>
      <c r="J21" s="111" t="str">
        <f>IF('Rekapitulace stavby'!AN17="","",'Rekapitulace stavby'!AN17)</f>
        <v/>
      </c>
      <c r="K21" s="32"/>
      <c r="L21" s="49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>
      <c r="A22" s="32"/>
      <c r="B22" s="37"/>
      <c r="C22" s="32"/>
      <c r="D22" s="32"/>
      <c r="E22" s="32"/>
      <c r="F22" s="32"/>
      <c r="G22" s="32"/>
      <c r="H22" s="32"/>
      <c r="I22" s="32"/>
      <c r="J22" s="32"/>
      <c r="K22" s="32"/>
      <c r="L22" s="49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7"/>
      <c r="C23" s="32"/>
      <c r="D23" s="110" t="s">
        <v>31</v>
      </c>
      <c r="E23" s="32"/>
      <c r="F23" s="32"/>
      <c r="G23" s="32"/>
      <c r="H23" s="32"/>
      <c r="I23" s="110" t="s">
        <v>25</v>
      </c>
      <c r="J23" s="111" t="str">
        <f>IF('Rekapitulace stavby'!AN19="","",'Rekapitulace stavby'!AN19)</f>
        <v/>
      </c>
      <c r="K23" s="32"/>
      <c r="L23" s="49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7"/>
      <c r="C24" s="32"/>
      <c r="D24" s="32"/>
      <c r="E24" s="111" t="str">
        <f>IF('Rekapitulace stavby'!E20="","",'Rekapitulace stavby'!E20)</f>
        <v xml:space="preserve"> </v>
      </c>
      <c r="F24" s="32"/>
      <c r="G24" s="32"/>
      <c r="H24" s="32"/>
      <c r="I24" s="110" t="s">
        <v>27</v>
      </c>
      <c r="J24" s="111" t="str">
        <f>IF('Rekapitulace stavby'!AN20="","",'Rekapitulace stavby'!AN20)</f>
        <v/>
      </c>
      <c r="K24" s="32"/>
      <c r="L24" s="49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>
      <c r="A25" s="32"/>
      <c r="B25" s="37"/>
      <c r="C25" s="32"/>
      <c r="D25" s="32"/>
      <c r="E25" s="32"/>
      <c r="F25" s="32"/>
      <c r="G25" s="32"/>
      <c r="H25" s="32"/>
      <c r="I25" s="32"/>
      <c r="J25" s="32"/>
      <c r="K25" s="32"/>
      <c r="L25" s="49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7"/>
      <c r="C26" s="32"/>
      <c r="D26" s="110" t="s">
        <v>33</v>
      </c>
      <c r="E26" s="32"/>
      <c r="F26" s="32"/>
      <c r="G26" s="32"/>
      <c r="H26" s="32"/>
      <c r="I26" s="32"/>
      <c r="J26" s="32"/>
      <c r="K26" s="32"/>
      <c r="L26" s="49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113"/>
      <c r="B27" s="114"/>
      <c r="C27" s="113"/>
      <c r="D27" s="113"/>
      <c r="E27" s="279" t="s">
        <v>1</v>
      </c>
      <c r="F27" s="279"/>
      <c r="G27" s="279"/>
      <c r="H27" s="279"/>
      <c r="I27" s="113"/>
      <c r="J27" s="113"/>
      <c r="K27" s="113"/>
      <c r="L27" s="115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</row>
    <row r="28" spans="1:31" s="2" customFormat="1" ht="6.95" customHeight="1">
      <c r="A28" s="32"/>
      <c r="B28" s="37"/>
      <c r="C28" s="32"/>
      <c r="D28" s="32"/>
      <c r="E28" s="32"/>
      <c r="F28" s="32"/>
      <c r="G28" s="32"/>
      <c r="H28" s="32"/>
      <c r="I28" s="32"/>
      <c r="J28" s="32"/>
      <c r="K28" s="32"/>
      <c r="L28" s="49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7"/>
      <c r="C29" s="32"/>
      <c r="D29" s="116"/>
      <c r="E29" s="116"/>
      <c r="F29" s="116"/>
      <c r="G29" s="116"/>
      <c r="H29" s="116"/>
      <c r="I29" s="116"/>
      <c r="J29" s="116"/>
      <c r="K29" s="116"/>
      <c r="L29" s="49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7"/>
      <c r="C30" s="32"/>
      <c r="D30" s="117" t="s">
        <v>34</v>
      </c>
      <c r="E30" s="32"/>
      <c r="F30" s="32"/>
      <c r="G30" s="32"/>
      <c r="H30" s="32"/>
      <c r="I30" s="32"/>
      <c r="J30" s="118">
        <f>ROUND(J121, 2)</f>
        <v>0</v>
      </c>
      <c r="K30" s="32"/>
      <c r="L30" s="49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7"/>
      <c r="C31" s="32"/>
      <c r="D31" s="116"/>
      <c r="E31" s="116"/>
      <c r="F31" s="116"/>
      <c r="G31" s="116"/>
      <c r="H31" s="116"/>
      <c r="I31" s="116"/>
      <c r="J31" s="116"/>
      <c r="K31" s="116"/>
      <c r="L31" s="49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7"/>
      <c r="C32" s="32"/>
      <c r="D32" s="32"/>
      <c r="E32" s="32"/>
      <c r="F32" s="119" t="s">
        <v>36</v>
      </c>
      <c r="G32" s="32"/>
      <c r="H32" s="32"/>
      <c r="I32" s="119" t="s">
        <v>35</v>
      </c>
      <c r="J32" s="119" t="s">
        <v>37</v>
      </c>
      <c r="K32" s="32"/>
      <c r="L32" s="49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>
      <c r="A33" s="32"/>
      <c r="B33" s="37"/>
      <c r="C33" s="32"/>
      <c r="D33" s="120" t="s">
        <v>38</v>
      </c>
      <c r="E33" s="110" t="s">
        <v>39</v>
      </c>
      <c r="F33" s="121">
        <f>ROUND((SUM(BE121:BE152)),  2)</f>
        <v>0</v>
      </c>
      <c r="G33" s="32"/>
      <c r="H33" s="32"/>
      <c r="I33" s="122">
        <v>0.21</v>
      </c>
      <c r="J33" s="121">
        <f>ROUND(((SUM(BE121:BE152))*I33),  2)</f>
        <v>0</v>
      </c>
      <c r="K33" s="32"/>
      <c r="L33" s="49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7"/>
      <c r="C34" s="32"/>
      <c r="D34" s="32"/>
      <c r="E34" s="110" t="s">
        <v>40</v>
      </c>
      <c r="F34" s="121">
        <f>ROUND((SUM(BF121:BF152)),  2)</f>
        <v>0</v>
      </c>
      <c r="G34" s="32"/>
      <c r="H34" s="32"/>
      <c r="I34" s="122">
        <v>0.12</v>
      </c>
      <c r="J34" s="121">
        <f>ROUND(((SUM(BF121:BF152))*I34),  2)</f>
        <v>0</v>
      </c>
      <c r="K34" s="32"/>
      <c r="L34" s="49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7"/>
      <c r="C35" s="32"/>
      <c r="D35" s="32"/>
      <c r="E35" s="110" t="s">
        <v>41</v>
      </c>
      <c r="F35" s="121">
        <f>ROUND((SUM(BG121:BG152)),  2)</f>
        <v>0</v>
      </c>
      <c r="G35" s="32"/>
      <c r="H35" s="32"/>
      <c r="I35" s="122">
        <v>0.21</v>
      </c>
      <c r="J35" s="121">
        <f>0</f>
        <v>0</v>
      </c>
      <c r="K35" s="32"/>
      <c r="L35" s="49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7"/>
      <c r="C36" s="32"/>
      <c r="D36" s="32"/>
      <c r="E36" s="110" t="s">
        <v>42</v>
      </c>
      <c r="F36" s="121">
        <f>ROUND((SUM(BH121:BH152)),  2)</f>
        <v>0</v>
      </c>
      <c r="G36" s="32"/>
      <c r="H36" s="32"/>
      <c r="I36" s="122">
        <v>0.12</v>
      </c>
      <c r="J36" s="121">
        <f>0</f>
        <v>0</v>
      </c>
      <c r="K36" s="32"/>
      <c r="L36" s="49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7"/>
      <c r="C37" s="32"/>
      <c r="D37" s="32"/>
      <c r="E37" s="110" t="s">
        <v>43</v>
      </c>
      <c r="F37" s="121">
        <f>ROUND((SUM(BI121:BI152)),  2)</f>
        <v>0</v>
      </c>
      <c r="G37" s="32"/>
      <c r="H37" s="32"/>
      <c r="I37" s="122">
        <v>0</v>
      </c>
      <c r="J37" s="121">
        <f>0</f>
        <v>0</v>
      </c>
      <c r="K37" s="32"/>
      <c r="L37" s="49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>
      <c r="A38" s="32"/>
      <c r="B38" s="37"/>
      <c r="C38" s="32"/>
      <c r="D38" s="32"/>
      <c r="E38" s="32"/>
      <c r="F38" s="32"/>
      <c r="G38" s="32"/>
      <c r="H38" s="32"/>
      <c r="I38" s="32"/>
      <c r="J38" s="32"/>
      <c r="K38" s="32"/>
      <c r="L38" s="49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7"/>
      <c r="C39" s="123"/>
      <c r="D39" s="124" t="s">
        <v>44</v>
      </c>
      <c r="E39" s="125"/>
      <c r="F39" s="125"/>
      <c r="G39" s="126" t="s">
        <v>45</v>
      </c>
      <c r="H39" s="127" t="s">
        <v>46</v>
      </c>
      <c r="I39" s="125"/>
      <c r="J39" s="128">
        <f>SUM(J30:J37)</f>
        <v>0</v>
      </c>
      <c r="K39" s="129"/>
      <c r="L39" s="49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>
      <c r="A40" s="32"/>
      <c r="B40" s="37"/>
      <c r="C40" s="32"/>
      <c r="D40" s="32"/>
      <c r="E40" s="32"/>
      <c r="F40" s="32"/>
      <c r="G40" s="32"/>
      <c r="H40" s="32"/>
      <c r="I40" s="32"/>
      <c r="J40" s="32"/>
      <c r="K40" s="32"/>
      <c r="L40" s="49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>
      <c r="B41" s="18"/>
      <c r="L41" s="18"/>
    </row>
    <row r="42" spans="1:31" s="1" customFormat="1" ht="14.45" customHeight="1">
      <c r="B42" s="18"/>
      <c r="L42" s="18"/>
    </row>
    <row r="43" spans="1:31" s="1" customFormat="1" ht="14.45" customHeight="1">
      <c r="B43" s="18"/>
      <c r="L43" s="18"/>
    </row>
    <row r="44" spans="1:31" s="1" customFormat="1" ht="14.45" customHeight="1">
      <c r="B44" s="18"/>
      <c r="L44" s="18"/>
    </row>
    <row r="45" spans="1:31" s="1" customFormat="1" ht="14.45" customHeight="1">
      <c r="B45" s="18"/>
      <c r="L45" s="18"/>
    </row>
    <row r="46" spans="1:31" s="1" customFormat="1" ht="14.45" customHeight="1">
      <c r="B46" s="18"/>
      <c r="L46" s="18"/>
    </row>
    <row r="47" spans="1:31" s="1" customFormat="1" ht="14.45" customHeight="1">
      <c r="B47" s="18"/>
      <c r="L47" s="18"/>
    </row>
    <row r="48" spans="1:31" s="1" customFormat="1" ht="14.45" customHeight="1">
      <c r="B48" s="18"/>
      <c r="L48" s="18"/>
    </row>
    <row r="49" spans="1:31" s="1" customFormat="1" ht="14.45" customHeight="1">
      <c r="B49" s="18"/>
      <c r="L49" s="18"/>
    </row>
    <row r="50" spans="1:31" s="2" customFormat="1" ht="14.45" customHeight="1">
      <c r="B50" s="49"/>
      <c r="D50" s="130" t="s">
        <v>47</v>
      </c>
      <c r="E50" s="131"/>
      <c r="F50" s="131"/>
      <c r="G50" s="130" t="s">
        <v>48</v>
      </c>
      <c r="H50" s="131"/>
      <c r="I50" s="131"/>
      <c r="J50" s="131"/>
      <c r="K50" s="131"/>
      <c r="L50" s="49"/>
    </row>
    <row r="51" spans="1:31" ht="11.25">
      <c r="B51" s="18"/>
      <c r="L51" s="18"/>
    </row>
    <row r="52" spans="1:31" ht="11.25">
      <c r="B52" s="18"/>
      <c r="L52" s="18"/>
    </row>
    <row r="53" spans="1:31" ht="11.25">
      <c r="B53" s="18"/>
      <c r="L53" s="18"/>
    </row>
    <row r="54" spans="1:31" ht="11.25">
      <c r="B54" s="18"/>
      <c r="L54" s="18"/>
    </row>
    <row r="55" spans="1:31" ht="11.25">
      <c r="B55" s="18"/>
      <c r="L55" s="18"/>
    </row>
    <row r="56" spans="1:31" ht="11.25">
      <c r="B56" s="18"/>
      <c r="L56" s="18"/>
    </row>
    <row r="57" spans="1:31" ht="11.25">
      <c r="B57" s="18"/>
      <c r="L57" s="18"/>
    </row>
    <row r="58" spans="1:31" ht="11.25">
      <c r="B58" s="18"/>
      <c r="L58" s="18"/>
    </row>
    <row r="59" spans="1:31" ht="11.25">
      <c r="B59" s="18"/>
      <c r="L59" s="18"/>
    </row>
    <row r="60" spans="1:31" ht="11.25">
      <c r="B60" s="18"/>
      <c r="L60" s="18"/>
    </row>
    <row r="61" spans="1:31" s="2" customFormat="1" ht="12.75">
      <c r="A61" s="32"/>
      <c r="B61" s="37"/>
      <c r="C61" s="32"/>
      <c r="D61" s="132" t="s">
        <v>49</v>
      </c>
      <c r="E61" s="133"/>
      <c r="F61" s="134" t="s">
        <v>50</v>
      </c>
      <c r="G61" s="132" t="s">
        <v>49</v>
      </c>
      <c r="H61" s="133"/>
      <c r="I61" s="133"/>
      <c r="J61" s="135" t="s">
        <v>50</v>
      </c>
      <c r="K61" s="133"/>
      <c r="L61" s="49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18"/>
      <c r="L62" s="18"/>
    </row>
    <row r="63" spans="1:31" ht="11.25">
      <c r="B63" s="18"/>
      <c r="L63" s="18"/>
    </row>
    <row r="64" spans="1:31" ht="11.25">
      <c r="B64" s="18"/>
      <c r="L64" s="18"/>
    </row>
    <row r="65" spans="1:31" s="2" customFormat="1" ht="12.75">
      <c r="A65" s="32"/>
      <c r="B65" s="37"/>
      <c r="C65" s="32"/>
      <c r="D65" s="130" t="s">
        <v>51</v>
      </c>
      <c r="E65" s="136"/>
      <c r="F65" s="136"/>
      <c r="G65" s="130" t="s">
        <v>52</v>
      </c>
      <c r="H65" s="136"/>
      <c r="I65" s="136"/>
      <c r="J65" s="136"/>
      <c r="K65" s="136"/>
      <c r="L65" s="49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18"/>
      <c r="L66" s="18"/>
    </row>
    <row r="67" spans="1:31" ht="11.25">
      <c r="B67" s="18"/>
      <c r="L67" s="18"/>
    </row>
    <row r="68" spans="1:31" ht="11.25">
      <c r="B68" s="18"/>
      <c r="L68" s="18"/>
    </row>
    <row r="69" spans="1:31" ht="11.25">
      <c r="B69" s="18"/>
      <c r="L69" s="18"/>
    </row>
    <row r="70" spans="1:31" ht="11.25">
      <c r="B70" s="18"/>
      <c r="L70" s="18"/>
    </row>
    <row r="71" spans="1:31" ht="11.25">
      <c r="B71" s="18"/>
      <c r="L71" s="18"/>
    </row>
    <row r="72" spans="1:31" ht="11.25">
      <c r="B72" s="18"/>
      <c r="L72" s="18"/>
    </row>
    <row r="73" spans="1:31" ht="11.25">
      <c r="B73" s="18"/>
      <c r="L73" s="18"/>
    </row>
    <row r="74" spans="1:31" ht="11.25">
      <c r="B74" s="18"/>
      <c r="L74" s="18"/>
    </row>
    <row r="75" spans="1:31" ht="11.25">
      <c r="B75" s="18"/>
      <c r="L75" s="18"/>
    </row>
    <row r="76" spans="1:31" s="2" customFormat="1" ht="12.75">
      <c r="A76" s="32"/>
      <c r="B76" s="37"/>
      <c r="C76" s="32"/>
      <c r="D76" s="132" t="s">
        <v>49</v>
      </c>
      <c r="E76" s="133"/>
      <c r="F76" s="134" t="s">
        <v>50</v>
      </c>
      <c r="G76" s="132" t="s">
        <v>49</v>
      </c>
      <c r="H76" s="133"/>
      <c r="I76" s="133"/>
      <c r="J76" s="135" t="s">
        <v>50</v>
      </c>
      <c r="K76" s="133"/>
      <c r="L76" s="49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137"/>
      <c r="C77" s="138"/>
      <c r="D77" s="138"/>
      <c r="E77" s="138"/>
      <c r="F77" s="138"/>
      <c r="G77" s="138"/>
      <c r="H77" s="138"/>
      <c r="I77" s="138"/>
      <c r="J77" s="138"/>
      <c r="K77" s="138"/>
      <c r="L77" s="49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>
      <c r="A81" s="32"/>
      <c r="B81" s="139"/>
      <c r="C81" s="140"/>
      <c r="D81" s="140"/>
      <c r="E81" s="140"/>
      <c r="F81" s="140"/>
      <c r="G81" s="140"/>
      <c r="H81" s="140"/>
      <c r="I81" s="140"/>
      <c r="J81" s="140"/>
      <c r="K81" s="140"/>
      <c r="L81" s="49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>
      <c r="A82" s="32"/>
      <c r="B82" s="33"/>
      <c r="C82" s="21" t="s">
        <v>103</v>
      </c>
      <c r="D82" s="34"/>
      <c r="E82" s="34"/>
      <c r="F82" s="34"/>
      <c r="G82" s="34"/>
      <c r="H82" s="34"/>
      <c r="I82" s="34"/>
      <c r="J82" s="34"/>
      <c r="K82" s="34"/>
      <c r="L82" s="49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>
      <c r="A83" s="32"/>
      <c r="B83" s="33"/>
      <c r="C83" s="34"/>
      <c r="D83" s="34"/>
      <c r="E83" s="34"/>
      <c r="F83" s="34"/>
      <c r="G83" s="34"/>
      <c r="H83" s="34"/>
      <c r="I83" s="34"/>
      <c r="J83" s="34"/>
      <c r="K83" s="34"/>
      <c r="L83" s="49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7" t="s">
        <v>16</v>
      </c>
      <c r="D84" s="34"/>
      <c r="E84" s="34"/>
      <c r="F84" s="34"/>
      <c r="G84" s="34"/>
      <c r="H84" s="34"/>
      <c r="I84" s="34"/>
      <c r="J84" s="34"/>
      <c r="K84" s="34"/>
      <c r="L84" s="49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>
      <c r="A85" s="32"/>
      <c r="B85" s="33"/>
      <c r="C85" s="34"/>
      <c r="D85" s="34"/>
      <c r="E85" s="280" t="str">
        <f>E7</f>
        <v>Oprava místních komunikací V obci Hrádek 2024</v>
      </c>
      <c r="F85" s="281"/>
      <c r="G85" s="281"/>
      <c r="H85" s="281"/>
      <c r="I85" s="34"/>
      <c r="J85" s="34"/>
      <c r="K85" s="34"/>
      <c r="L85" s="49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>
      <c r="A86" s="32"/>
      <c r="B86" s="33"/>
      <c r="C86" s="27" t="s">
        <v>101</v>
      </c>
      <c r="D86" s="34"/>
      <c r="E86" s="34"/>
      <c r="F86" s="34"/>
      <c r="G86" s="34"/>
      <c r="H86" s="34"/>
      <c r="I86" s="34"/>
      <c r="J86" s="34"/>
      <c r="K86" s="34"/>
      <c r="L86" s="49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>
      <c r="A87" s="32"/>
      <c r="B87" s="33"/>
      <c r="C87" s="34"/>
      <c r="D87" s="34"/>
      <c r="E87" s="232" t="str">
        <f>E9</f>
        <v>03 - MK KEMPČICE č.p. 580</v>
      </c>
      <c r="F87" s="282"/>
      <c r="G87" s="282"/>
      <c r="H87" s="282"/>
      <c r="I87" s="34"/>
      <c r="J87" s="34"/>
      <c r="K87" s="34"/>
      <c r="L87" s="49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>
      <c r="A88" s="32"/>
      <c r="B88" s="33"/>
      <c r="C88" s="34"/>
      <c r="D88" s="34"/>
      <c r="E88" s="34"/>
      <c r="F88" s="34"/>
      <c r="G88" s="34"/>
      <c r="H88" s="34"/>
      <c r="I88" s="34"/>
      <c r="J88" s="34"/>
      <c r="K88" s="34"/>
      <c r="L88" s="49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>
      <c r="A89" s="32"/>
      <c r="B89" s="33"/>
      <c r="C89" s="27" t="s">
        <v>20</v>
      </c>
      <c r="D89" s="34"/>
      <c r="E89" s="34"/>
      <c r="F89" s="25" t="str">
        <f>F12</f>
        <v>Hrádek</v>
      </c>
      <c r="G89" s="34"/>
      <c r="H89" s="34"/>
      <c r="I89" s="27" t="s">
        <v>22</v>
      </c>
      <c r="J89" s="64" t="str">
        <f>IF(J12="","",J12)</f>
        <v>19. 8. 2024</v>
      </c>
      <c r="K89" s="34"/>
      <c r="L89" s="49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>
      <c r="A90" s="32"/>
      <c r="B90" s="33"/>
      <c r="C90" s="34"/>
      <c r="D90" s="34"/>
      <c r="E90" s="34"/>
      <c r="F90" s="34"/>
      <c r="G90" s="34"/>
      <c r="H90" s="34"/>
      <c r="I90" s="34"/>
      <c r="J90" s="34"/>
      <c r="K90" s="34"/>
      <c r="L90" s="49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15.2" customHeight="1">
      <c r="A91" s="32"/>
      <c r="B91" s="33"/>
      <c r="C91" s="27" t="s">
        <v>24</v>
      </c>
      <c r="D91" s="34"/>
      <c r="E91" s="34"/>
      <c r="F91" s="25" t="str">
        <f>E15</f>
        <v xml:space="preserve"> </v>
      </c>
      <c r="G91" s="34"/>
      <c r="H91" s="34"/>
      <c r="I91" s="27" t="s">
        <v>30</v>
      </c>
      <c r="J91" s="30" t="str">
        <f>E21</f>
        <v xml:space="preserve"> </v>
      </c>
      <c r="K91" s="34"/>
      <c r="L91" s="49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customHeight="1">
      <c r="A92" s="32"/>
      <c r="B92" s="33"/>
      <c r="C92" s="27" t="s">
        <v>28</v>
      </c>
      <c r="D92" s="34"/>
      <c r="E92" s="34"/>
      <c r="F92" s="25" t="str">
        <f>IF(E18="","",E18)</f>
        <v>Vyplň údaj</v>
      </c>
      <c r="G92" s="34"/>
      <c r="H92" s="34"/>
      <c r="I92" s="27" t="s">
        <v>31</v>
      </c>
      <c r="J92" s="30" t="str">
        <f>E24</f>
        <v xml:space="preserve"> </v>
      </c>
      <c r="K92" s="34"/>
      <c r="L92" s="49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4"/>
      <c r="D93" s="34"/>
      <c r="E93" s="34"/>
      <c r="F93" s="34"/>
      <c r="G93" s="34"/>
      <c r="H93" s="34"/>
      <c r="I93" s="34"/>
      <c r="J93" s="34"/>
      <c r="K93" s="34"/>
      <c r="L93" s="49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>
      <c r="A94" s="32"/>
      <c r="B94" s="33"/>
      <c r="C94" s="141" t="s">
        <v>104</v>
      </c>
      <c r="D94" s="142"/>
      <c r="E94" s="142"/>
      <c r="F94" s="142"/>
      <c r="G94" s="142"/>
      <c r="H94" s="142"/>
      <c r="I94" s="142"/>
      <c r="J94" s="143" t="s">
        <v>105</v>
      </c>
      <c r="K94" s="142"/>
      <c r="L94" s="49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>
      <c r="A95" s="32"/>
      <c r="B95" s="33"/>
      <c r="C95" s="34"/>
      <c r="D95" s="34"/>
      <c r="E95" s="34"/>
      <c r="F95" s="34"/>
      <c r="G95" s="34"/>
      <c r="H95" s="34"/>
      <c r="I95" s="34"/>
      <c r="J95" s="34"/>
      <c r="K95" s="34"/>
      <c r="L95" s="49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>
      <c r="A96" s="32"/>
      <c r="B96" s="33"/>
      <c r="C96" s="144" t="s">
        <v>106</v>
      </c>
      <c r="D96" s="34"/>
      <c r="E96" s="34"/>
      <c r="F96" s="34"/>
      <c r="G96" s="34"/>
      <c r="H96" s="34"/>
      <c r="I96" s="34"/>
      <c r="J96" s="82">
        <f>J121</f>
        <v>0</v>
      </c>
      <c r="K96" s="34"/>
      <c r="L96" s="49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5" t="s">
        <v>107</v>
      </c>
    </row>
    <row r="97" spans="1:31" s="9" customFormat="1" ht="24.95" customHeight="1">
      <c r="B97" s="145"/>
      <c r="C97" s="146"/>
      <c r="D97" s="147" t="s">
        <v>108</v>
      </c>
      <c r="E97" s="148"/>
      <c r="F97" s="148"/>
      <c r="G97" s="148"/>
      <c r="H97" s="148"/>
      <c r="I97" s="148"/>
      <c r="J97" s="149">
        <f>J122</f>
        <v>0</v>
      </c>
      <c r="K97" s="146"/>
      <c r="L97" s="150"/>
    </row>
    <row r="98" spans="1:31" s="10" customFormat="1" ht="19.899999999999999" customHeight="1">
      <c r="B98" s="151"/>
      <c r="C98" s="152"/>
      <c r="D98" s="153" t="s">
        <v>110</v>
      </c>
      <c r="E98" s="154"/>
      <c r="F98" s="154"/>
      <c r="G98" s="154"/>
      <c r="H98" s="154"/>
      <c r="I98" s="154"/>
      <c r="J98" s="155">
        <f>J123</f>
        <v>0</v>
      </c>
      <c r="K98" s="152"/>
      <c r="L98" s="156"/>
    </row>
    <row r="99" spans="1:31" s="10" customFormat="1" ht="19.899999999999999" customHeight="1">
      <c r="B99" s="151"/>
      <c r="C99" s="152"/>
      <c r="D99" s="153" t="s">
        <v>231</v>
      </c>
      <c r="E99" s="154"/>
      <c r="F99" s="154"/>
      <c r="G99" s="154"/>
      <c r="H99" s="154"/>
      <c r="I99" s="154"/>
      <c r="J99" s="155">
        <f>J130</f>
        <v>0</v>
      </c>
      <c r="K99" s="152"/>
      <c r="L99" s="156"/>
    </row>
    <row r="100" spans="1:31" s="10" customFormat="1" ht="19.899999999999999" customHeight="1">
      <c r="B100" s="151"/>
      <c r="C100" s="152"/>
      <c r="D100" s="153" t="s">
        <v>111</v>
      </c>
      <c r="E100" s="154"/>
      <c r="F100" s="154"/>
      <c r="G100" s="154"/>
      <c r="H100" s="154"/>
      <c r="I100" s="154"/>
      <c r="J100" s="155">
        <f>J135</f>
        <v>0</v>
      </c>
      <c r="K100" s="152"/>
      <c r="L100" s="156"/>
    </row>
    <row r="101" spans="1:31" s="9" customFormat="1" ht="24.95" customHeight="1">
      <c r="B101" s="145"/>
      <c r="C101" s="146"/>
      <c r="D101" s="147" t="s">
        <v>113</v>
      </c>
      <c r="E101" s="148"/>
      <c r="F101" s="148"/>
      <c r="G101" s="148"/>
      <c r="H101" s="148"/>
      <c r="I101" s="148"/>
      <c r="J101" s="149">
        <f>J149</f>
        <v>0</v>
      </c>
      <c r="K101" s="146"/>
      <c r="L101" s="150"/>
    </row>
    <row r="102" spans="1:31" s="2" customFormat="1" ht="21.75" customHeight="1">
      <c r="A102" s="32"/>
      <c r="B102" s="33"/>
      <c r="C102" s="34"/>
      <c r="D102" s="34"/>
      <c r="E102" s="34"/>
      <c r="F102" s="34"/>
      <c r="G102" s="34"/>
      <c r="H102" s="34"/>
      <c r="I102" s="34"/>
      <c r="J102" s="34"/>
      <c r="K102" s="34"/>
      <c r="L102" s="49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</row>
    <row r="103" spans="1:31" s="2" customFormat="1" ht="6.95" customHeight="1">
      <c r="A103" s="32"/>
      <c r="B103" s="52"/>
      <c r="C103" s="53"/>
      <c r="D103" s="53"/>
      <c r="E103" s="53"/>
      <c r="F103" s="53"/>
      <c r="G103" s="53"/>
      <c r="H103" s="53"/>
      <c r="I103" s="53"/>
      <c r="J103" s="53"/>
      <c r="K103" s="53"/>
      <c r="L103" s="49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</row>
    <row r="107" spans="1:31" s="2" customFormat="1" ht="6.95" customHeight="1">
      <c r="A107" s="32"/>
      <c r="B107" s="54"/>
      <c r="C107" s="55"/>
      <c r="D107" s="55"/>
      <c r="E107" s="55"/>
      <c r="F107" s="55"/>
      <c r="G107" s="55"/>
      <c r="H107" s="55"/>
      <c r="I107" s="55"/>
      <c r="J107" s="55"/>
      <c r="K107" s="55"/>
      <c r="L107" s="49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31" s="2" customFormat="1" ht="24.95" customHeight="1">
      <c r="A108" s="32"/>
      <c r="B108" s="33"/>
      <c r="C108" s="21" t="s">
        <v>114</v>
      </c>
      <c r="D108" s="34"/>
      <c r="E108" s="34"/>
      <c r="F108" s="34"/>
      <c r="G108" s="34"/>
      <c r="H108" s="34"/>
      <c r="I108" s="34"/>
      <c r="J108" s="34"/>
      <c r="K108" s="34"/>
      <c r="L108" s="49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31" s="2" customFormat="1" ht="6.95" customHeight="1">
      <c r="A109" s="32"/>
      <c r="B109" s="33"/>
      <c r="C109" s="34"/>
      <c r="D109" s="34"/>
      <c r="E109" s="34"/>
      <c r="F109" s="34"/>
      <c r="G109" s="34"/>
      <c r="H109" s="34"/>
      <c r="I109" s="34"/>
      <c r="J109" s="34"/>
      <c r="K109" s="34"/>
      <c r="L109" s="49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s="2" customFormat="1" ht="12" customHeight="1">
      <c r="A110" s="32"/>
      <c r="B110" s="33"/>
      <c r="C110" s="27" t="s">
        <v>16</v>
      </c>
      <c r="D110" s="34"/>
      <c r="E110" s="34"/>
      <c r="F110" s="34"/>
      <c r="G110" s="34"/>
      <c r="H110" s="34"/>
      <c r="I110" s="34"/>
      <c r="J110" s="34"/>
      <c r="K110" s="34"/>
      <c r="L110" s="49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16.5" customHeight="1">
      <c r="A111" s="32"/>
      <c r="B111" s="33"/>
      <c r="C111" s="34"/>
      <c r="D111" s="34"/>
      <c r="E111" s="280" t="str">
        <f>E7</f>
        <v>Oprava místních komunikací V obci Hrádek 2024</v>
      </c>
      <c r="F111" s="281"/>
      <c r="G111" s="281"/>
      <c r="H111" s="281"/>
      <c r="I111" s="34"/>
      <c r="J111" s="34"/>
      <c r="K111" s="34"/>
      <c r="L111" s="49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12" customHeight="1">
      <c r="A112" s="32"/>
      <c r="B112" s="33"/>
      <c r="C112" s="27" t="s">
        <v>101</v>
      </c>
      <c r="D112" s="34"/>
      <c r="E112" s="34"/>
      <c r="F112" s="34"/>
      <c r="G112" s="34"/>
      <c r="H112" s="34"/>
      <c r="I112" s="34"/>
      <c r="J112" s="34"/>
      <c r="K112" s="34"/>
      <c r="L112" s="49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6.5" customHeight="1">
      <c r="A113" s="32"/>
      <c r="B113" s="33"/>
      <c r="C113" s="34"/>
      <c r="D113" s="34"/>
      <c r="E113" s="232" t="str">
        <f>E9</f>
        <v>03 - MK KEMPČICE č.p. 580</v>
      </c>
      <c r="F113" s="282"/>
      <c r="G113" s="282"/>
      <c r="H113" s="282"/>
      <c r="I113" s="34"/>
      <c r="J113" s="34"/>
      <c r="K113" s="34"/>
      <c r="L113" s="49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6.95" customHeight="1">
      <c r="A114" s="32"/>
      <c r="B114" s="33"/>
      <c r="C114" s="34"/>
      <c r="D114" s="34"/>
      <c r="E114" s="34"/>
      <c r="F114" s="34"/>
      <c r="G114" s="34"/>
      <c r="H114" s="34"/>
      <c r="I114" s="34"/>
      <c r="J114" s="34"/>
      <c r="K114" s="34"/>
      <c r="L114" s="49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12" customHeight="1">
      <c r="A115" s="32"/>
      <c r="B115" s="33"/>
      <c r="C115" s="27" t="s">
        <v>20</v>
      </c>
      <c r="D115" s="34"/>
      <c r="E115" s="34"/>
      <c r="F115" s="25" t="str">
        <f>F12</f>
        <v>Hrádek</v>
      </c>
      <c r="G115" s="34"/>
      <c r="H115" s="34"/>
      <c r="I115" s="27" t="s">
        <v>22</v>
      </c>
      <c r="J115" s="64" t="str">
        <f>IF(J12="","",J12)</f>
        <v>19. 8. 2024</v>
      </c>
      <c r="K115" s="34"/>
      <c r="L115" s="49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6.95" customHeight="1">
      <c r="A116" s="32"/>
      <c r="B116" s="33"/>
      <c r="C116" s="34"/>
      <c r="D116" s="34"/>
      <c r="E116" s="34"/>
      <c r="F116" s="34"/>
      <c r="G116" s="34"/>
      <c r="H116" s="34"/>
      <c r="I116" s="34"/>
      <c r="J116" s="34"/>
      <c r="K116" s="34"/>
      <c r="L116" s="49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15.2" customHeight="1">
      <c r="A117" s="32"/>
      <c r="B117" s="33"/>
      <c r="C117" s="27" t="s">
        <v>24</v>
      </c>
      <c r="D117" s="34"/>
      <c r="E117" s="34"/>
      <c r="F117" s="25" t="str">
        <f>E15</f>
        <v xml:space="preserve"> </v>
      </c>
      <c r="G117" s="34"/>
      <c r="H117" s="34"/>
      <c r="I117" s="27" t="s">
        <v>30</v>
      </c>
      <c r="J117" s="30" t="str">
        <f>E21</f>
        <v xml:space="preserve"> </v>
      </c>
      <c r="K117" s="34"/>
      <c r="L117" s="49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15.2" customHeight="1">
      <c r="A118" s="32"/>
      <c r="B118" s="33"/>
      <c r="C118" s="27" t="s">
        <v>28</v>
      </c>
      <c r="D118" s="34"/>
      <c r="E118" s="34"/>
      <c r="F118" s="25" t="str">
        <f>IF(E18="","",E18)</f>
        <v>Vyplň údaj</v>
      </c>
      <c r="G118" s="34"/>
      <c r="H118" s="34"/>
      <c r="I118" s="27" t="s">
        <v>31</v>
      </c>
      <c r="J118" s="30" t="str">
        <f>E24</f>
        <v xml:space="preserve"> </v>
      </c>
      <c r="K118" s="34"/>
      <c r="L118" s="49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10.35" customHeight="1">
      <c r="A119" s="32"/>
      <c r="B119" s="33"/>
      <c r="C119" s="34"/>
      <c r="D119" s="34"/>
      <c r="E119" s="34"/>
      <c r="F119" s="34"/>
      <c r="G119" s="34"/>
      <c r="H119" s="34"/>
      <c r="I119" s="34"/>
      <c r="J119" s="34"/>
      <c r="K119" s="34"/>
      <c r="L119" s="49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11" customFormat="1" ht="29.25" customHeight="1">
      <c r="A120" s="157"/>
      <c r="B120" s="158"/>
      <c r="C120" s="159" t="s">
        <v>115</v>
      </c>
      <c r="D120" s="160" t="s">
        <v>59</v>
      </c>
      <c r="E120" s="160" t="s">
        <v>55</v>
      </c>
      <c r="F120" s="160" t="s">
        <v>56</v>
      </c>
      <c r="G120" s="160" t="s">
        <v>116</v>
      </c>
      <c r="H120" s="160" t="s">
        <v>117</v>
      </c>
      <c r="I120" s="160" t="s">
        <v>118</v>
      </c>
      <c r="J120" s="161" t="s">
        <v>105</v>
      </c>
      <c r="K120" s="162" t="s">
        <v>119</v>
      </c>
      <c r="L120" s="163"/>
      <c r="M120" s="73" t="s">
        <v>1</v>
      </c>
      <c r="N120" s="74" t="s">
        <v>38</v>
      </c>
      <c r="O120" s="74" t="s">
        <v>120</v>
      </c>
      <c r="P120" s="74" t="s">
        <v>121</v>
      </c>
      <c r="Q120" s="74" t="s">
        <v>122</v>
      </c>
      <c r="R120" s="74" t="s">
        <v>123</v>
      </c>
      <c r="S120" s="74" t="s">
        <v>124</v>
      </c>
      <c r="T120" s="75" t="s">
        <v>125</v>
      </c>
      <c r="U120" s="157"/>
      <c r="V120" s="157"/>
      <c r="W120" s="157"/>
      <c r="X120" s="157"/>
      <c r="Y120" s="157"/>
      <c r="Z120" s="157"/>
      <c r="AA120" s="157"/>
      <c r="AB120" s="157"/>
      <c r="AC120" s="157"/>
      <c r="AD120" s="157"/>
      <c r="AE120" s="157"/>
    </row>
    <row r="121" spans="1:65" s="2" customFormat="1" ht="22.9" customHeight="1">
      <c r="A121" s="32"/>
      <c r="B121" s="33"/>
      <c r="C121" s="80" t="s">
        <v>126</v>
      </c>
      <c r="D121" s="34"/>
      <c r="E121" s="34"/>
      <c r="F121" s="34"/>
      <c r="G121" s="34"/>
      <c r="H121" s="34"/>
      <c r="I121" s="34"/>
      <c r="J121" s="164">
        <f>BK121</f>
        <v>0</v>
      </c>
      <c r="K121" s="34"/>
      <c r="L121" s="37"/>
      <c r="M121" s="76"/>
      <c r="N121" s="165"/>
      <c r="O121" s="77"/>
      <c r="P121" s="166">
        <f>P122+P149</f>
        <v>0</v>
      </c>
      <c r="Q121" s="77"/>
      <c r="R121" s="166">
        <f>R122+R149</f>
        <v>2.2309800000000002</v>
      </c>
      <c r="S121" s="77"/>
      <c r="T121" s="167">
        <f>T122+T149</f>
        <v>0.62</v>
      </c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T121" s="15" t="s">
        <v>73</v>
      </c>
      <c r="AU121" s="15" t="s">
        <v>107</v>
      </c>
      <c r="BK121" s="168">
        <f>BK122+BK149</f>
        <v>0</v>
      </c>
    </row>
    <row r="122" spans="1:65" s="12" customFormat="1" ht="25.9" customHeight="1">
      <c r="B122" s="169"/>
      <c r="C122" s="170"/>
      <c r="D122" s="171" t="s">
        <v>73</v>
      </c>
      <c r="E122" s="172" t="s">
        <v>127</v>
      </c>
      <c r="F122" s="172" t="s">
        <v>128</v>
      </c>
      <c r="G122" s="170"/>
      <c r="H122" s="170"/>
      <c r="I122" s="173"/>
      <c r="J122" s="174">
        <f>BK122</f>
        <v>0</v>
      </c>
      <c r="K122" s="170"/>
      <c r="L122" s="175"/>
      <c r="M122" s="176"/>
      <c r="N122" s="177"/>
      <c r="O122" s="177"/>
      <c r="P122" s="178">
        <f>P123+P130+P135</f>
        <v>0</v>
      </c>
      <c r="Q122" s="177"/>
      <c r="R122" s="178">
        <f>R123+R130+R135</f>
        <v>2.2309800000000002</v>
      </c>
      <c r="S122" s="177"/>
      <c r="T122" s="179">
        <f>T123+T130+T135</f>
        <v>0.62</v>
      </c>
      <c r="AR122" s="180" t="s">
        <v>82</v>
      </c>
      <c r="AT122" s="181" t="s">
        <v>73</v>
      </c>
      <c r="AU122" s="181" t="s">
        <v>74</v>
      </c>
      <c r="AY122" s="180" t="s">
        <v>129</v>
      </c>
      <c r="BK122" s="182">
        <f>BK123+BK130+BK135</f>
        <v>0</v>
      </c>
    </row>
    <row r="123" spans="1:65" s="12" customFormat="1" ht="22.9" customHeight="1">
      <c r="B123" s="169"/>
      <c r="C123" s="170"/>
      <c r="D123" s="171" t="s">
        <v>73</v>
      </c>
      <c r="E123" s="183" t="s">
        <v>148</v>
      </c>
      <c r="F123" s="183" t="s">
        <v>149</v>
      </c>
      <c r="G123" s="170"/>
      <c r="H123" s="170"/>
      <c r="I123" s="173"/>
      <c r="J123" s="184">
        <f>BK123</f>
        <v>0</v>
      </c>
      <c r="K123" s="170"/>
      <c r="L123" s="175"/>
      <c r="M123" s="176"/>
      <c r="N123" s="177"/>
      <c r="O123" s="177"/>
      <c r="P123" s="178">
        <f>SUM(P124:P129)</f>
        <v>0</v>
      </c>
      <c r="Q123" s="177"/>
      <c r="R123" s="178">
        <f>SUM(R124:R129)</f>
        <v>0</v>
      </c>
      <c r="S123" s="177"/>
      <c r="T123" s="179">
        <f>SUM(T124:T129)</f>
        <v>0</v>
      </c>
      <c r="AR123" s="180" t="s">
        <v>82</v>
      </c>
      <c r="AT123" s="181" t="s">
        <v>73</v>
      </c>
      <c r="AU123" s="181" t="s">
        <v>82</v>
      </c>
      <c r="AY123" s="180" t="s">
        <v>129</v>
      </c>
      <c r="BK123" s="182">
        <f>SUM(BK124:BK129)</f>
        <v>0</v>
      </c>
    </row>
    <row r="124" spans="1:65" s="2" customFormat="1" ht="21.75" customHeight="1">
      <c r="A124" s="32"/>
      <c r="B124" s="33"/>
      <c r="C124" s="185" t="s">
        <v>169</v>
      </c>
      <c r="D124" s="185" t="s">
        <v>131</v>
      </c>
      <c r="E124" s="186" t="s">
        <v>221</v>
      </c>
      <c r="F124" s="187" t="s">
        <v>222</v>
      </c>
      <c r="G124" s="188" t="s">
        <v>134</v>
      </c>
      <c r="H124" s="189">
        <v>173</v>
      </c>
      <c r="I124" s="190"/>
      <c r="J124" s="191">
        <f>ROUND(I124*H124,2)</f>
        <v>0</v>
      </c>
      <c r="K124" s="192"/>
      <c r="L124" s="37"/>
      <c r="M124" s="193" t="s">
        <v>1</v>
      </c>
      <c r="N124" s="194" t="s">
        <v>39</v>
      </c>
      <c r="O124" s="69"/>
      <c r="P124" s="195">
        <f>O124*H124</f>
        <v>0</v>
      </c>
      <c r="Q124" s="195">
        <v>0</v>
      </c>
      <c r="R124" s="195">
        <f>Q124*H124</f>
        <v>0</v>
      </c>
      <c r="S124" s="195">
        <v>0</v>
      </c>
      <c r="T124" s="196">
        <f>S124*H124</f>
        <v>0</v>
      </c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R124" s="197" t="s">
        <v>135</v>
      </c>
      <c r="AT124" s="197" t="s">
        <v>131</v>
      </c>
      <c r="AU124" s="197" t="s">
        <v>84</v>
      </c>
      <c r="AY124" s="15" t="s">
        <v>129</v>
      </c>
      <c r="BE124" s="198">
        <f>IF(N124="základní",J124,0)</f>
        <v>0</v>
      </c>
      <c r="BF124" s="198">
        <f>IF(N124="snížená",J124,0)</f>
        <v>0</v>
      </c>
      <c r="BG124" s="198">
        <f>IF(N124="zákl. přenesená",J124,0)</f>
        <v>0</v>
      </c>
      <c r="BH124" s="198">
        <f>IF(N124="sníž. přenesená",J124,0)</f>
        <v>0</v>
      </c>
      <c r="BI124" s="198">
        <f>IF(N124="nulová",J124,0)</f>
        <v>0</v>
      </c>
      <c r="BJ124" s="15" t="s">
        <v>82</v>
      </c>
      <c r="BK124" s="198">
        <f>ROUND(I124*H124,2)</f>
        <v>0</v>
      </c>
      <c r="BL124" s="15" t="s">
        <v>135</v>
      </c>
      <c r="BM124" s="197" t="s">
        <v>223</v>
      </c>
    </row>
    <row r="125" spans="1:65" s="2" customFormat="1" ht="19.5">
      <c r="A125" s="32"/>
      <c r="B125" s="33"/>
      <c r="C125" s="34"/>
      <c r="D125" s="199" t="s">
        <v>137</v>
      </c>
      <c r="E125" s="34"/>
      <c r="F125" s="200" t="s">
        <v>224</v>
      </c>
      <c r="G125" s="34"/>
      <c r="H125" s="34"/>
      <c r="I125" s="201"/>
      <c r="J125" s="34"/>
      <c r="K125" s="34"/>
      <c r="L125" s="37"/>
      <c r="M125" s="202"/>
      <c r="N125" s="203"/>
      <c r="O125" s="69"/>
      <c r="P125" s="69"/>
      <c r="Q125" s="69"/>
      <c r="R125" s="69"/>
      <c r="S125" s="69"/>
      <c r="T125" s="70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T125" s="15" t="s">
        <v>137</v>
      </c>
      <c r="AU125" s="15" t="s">
        <v>84</v>
      </c>
    </row>
    <row r="126" spans="1:65" s="2" customFormat="1" ht="11.25">
      <c r="A126" s="32"/>
      <c r="B126" s="33"/>
      <c r="C126" s="34"/>
      <c r="D126" s="204" t="s">
        <v>139</v>
      </c>
      <c r="E126" s="34"/>
      <c r="F126" s="205" t="s">
        <v>225</v>
      </c>
      <c r="G126" s="34"/>
      <c r="H126" s="34"/>
      <c r="I126" s="201"/>
      <c r="J126" s="34"/>
      <c r="K126" s="34"/>
      <c r="L126" s="37"/>
      <c r="M126" s="202"/>
      <c r="N126" s="203"/>
      <c r="O126" s="69"/>
      <c r="P126" s="69"/>
      <c r="Q126" s="69"/>
      <c r="R126" s="69"/>
      <c r="S126" s="69"/>
      <c r="T126" s="70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T126" s="15" t="s">
        <v>139</v>
      </c>
      <c r="AU126" s="15" t="s">
        <v>84</v>
      </c>
    </row>
    <row r="127" spans="1:65" s="2" customFormat="1" ht="33" customHeight="1">
      <c r="A127" s="32"/>
      <c r="B127" s="33"/>
      <c r="C127" s="185" t="s">
        <v>8</v>
      </c>
      <c r="D127" s="185" t="s">
        <v>131</v>
      </c>
      <c r="E127" s="186" t="s">
        <v>232</v>
      </c>
      <c r="F127" s="187" t="s">
        <v>233</v>
      </c>
      <c r="G127" s="188" t="s">
        <v>134</v>
      </c>
      <c r="H127" s="189">
        <v>173</v>
      </c>
      <c r="I127" s="190"/>
      <c r="J127" s="191">
        <f>ROUND(I127*H127,2)</f>
        <v>0</v>
      </c>
      <c r="K127" s="192"/>
      <c r="L127" s="37"/>
      <c r="M127" s="193" t="s">
        <v>1</v>
      </c>
      <c r="N127" s="194" t="s">
        <v>39</v>
      </c>
      <c r="O127" s="69"/>
      <c r="P127" s="195">
        <f>O127*H127</f>
        <v>0</v>
      </c>
      <c r="Q127" s="195">
        <v>0</v>
      </c>
      <c r="R127" s="195">
        <f>Q127*H127</f>
        <v>0</v>
      </c>
      <c r="S127" s="195">
        <v>0</v>
      </c>
      <c r="T127" s="196">
        <f>S127*H127</f>
        <v>0</v>
      </c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R127" s="197" t="s">
        <v>135</v>
      </c>
      <c r="AT127" s="197" t="s">
        <v>131</v>
      </c>
      <c r="AU127" s="197" t="s">
        <v>84</v>
      </c>
      <c r="AY127" s="15" t="s">
        <v>129</v>
      </c>
      <c r="BE127" s="198">
        <f>IF(N127="základní",J127,0)</f>
        <v>0</v>
      </c>
      <c r="BF127" s="198">
        <f>IF(N127="snížená",J127,0)</f>
        <v>0</v>
      </c>
      <c r="BG127" s="198">
        <f>IF(N127="zákl. přenesená",J127,0)</f>
        <v>0</v>
      </c>
      <c r="BH127" s="198">
        <f>IF(N127="sníž. přenesená",J127,0)</f>
        <v>0</v>
      </c>
      <c r="BI127" s="198">
        <f>IF(N127="nulová",J127,0)</f>
        <v>0</v>
      </c>
      <c r="BJ127" s="15" t="s">
        <v>82</v>
      </c>
      <c r="BK127" s="198">
        <f>ROUND(I127*H127,2)</f>
        <v>0</v>
      </c>
      <c r="BL127" s="15" t="s">
        <v>135</v>
      </c>
      <c r="BM127" s="197" t="s">
        <v>234</v>
      </c>
    </row>
    <row r="128" spans="1:65" s="2" customFormat="1" ht="29.25">
      <c r="A128" s="32"/>
      <c r="B128" s="33"/>
      <c r="C128" s="34"/>
      <c r="D128" s="199" t="s">
        <v>137</v>
      </c>
      <c r="E128" s="34"/>
      <c r="F128" s="200" t="s">
        <v>235</v>
      </c>
      <c r="G128" s="34"/>
      <c r="H128" s="34"/>
      <c r="I128" s="201"/>
      <c r="J128" s="34"/>
      <c r="K128" s="34"/>
      <c r="L128" s="37"/>
      <c r="M128" s="202"/>
      <c r="N128" s="203"/>
      <c r="O128" s="69"/>
      <c r="P128" s="69"/>
      <c r="Q128" s="69"/>
      <c r="R128" s="69"/>
      <c r="S128" s="69"/>
      <c r="T128" s="70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T128" s="15" t="s">
        <v>137</v>
      </c>
      <c r="AU128" s="15" t="s">
        <v>84</v>
      </c>
    </row>
    <row r="129" spans="1:65" s="2" customFormat="1" ht="11.25">
      <c r="A129" s="32"/>
      <c r="B129" s="33"/>
      <c r="C129" s="34"/>
      <c r="D129" s="204" t="s">
        <v>139</v>
      </c>
      <c r="E129" s="34"/>
      <c r="F129" s="205" t="s">
        <v>236</v>
      </c>
      <c r="G129" s="34"/>
      <c r="H129" s="34"/>
      <c r="I129" s="201"/>
      <c r="J129" s="34"/>
      <c r="K129" s="34"/>
      <c r="L129" s="37"/>
      <c r="M129" s="202"/>
      <c r="N129" s="203"/>
      <c r="O129" s="69"/>
      <c r="P129" s="69"/>
      <c r="Q129" s="69"/>
      <c r="R129" s="69"/>
      <c r="S129" s="69"/>
      <c r="T129" s="70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T129" s="15" t="s">
        <v>139</v>
      </c>
      <c r="AU129" s="15" t="s">
        <v>84</v>
      </c>
    </row>
    <row r="130" spans="1:65" s="12" customFormat="1" ht="22.9" customHeight="1">
      <c r="B130" s="169"/>
      <c r="C130" s="170"/>
      <c r="D130" s="171" t="s">
        <v>73</v>
      </c>
      <c r="E130" s="183" t="s">
        <v>200</v>
      </c>
      <c r="F130" s="183" t="s">
        <v>237</v>
      </c>
      <c r="G130" s="170"/>
      <c r="H130" s="170"/>
      <c r="I130" s="173"/>
      <c r="J130" s="184">
        <f>BK130</f>
        <v>0</v>
      </c>
      <c r="K130" s="170"/>
      <c r="L130" s="175"/>
      <c r="M130" s="176"/>
      <c r="N130" s="177"/>
      <c r="O130" s="177"/>
      <c r="P130" s="178">
        <f>SUM(P131:P134)</f>
        <v>0</v>
      </c>
      <c r="Q130" s="177"/>
      <c r="R130" s="178">
        <f>SUM(R131:R134)</f>
        <v>0.62248000000000003</v>
      </c>
      <c r="S130" s="177"/>
      <c r="T130" s="179">
        <f>SUM(T131:T134)</f>
        <v>0.62</v>
      </c>
      <c r="AR130" s="180" t="s">
        <v>82</v>
      </c>
      <c r="AT130" s="181" t="s">
        <v>73</v>
      </c>
      <c r="AU130" s="181" t="s">
        <v>82</v>
      </c>
      <c r="AY130" s="180" t="s">
        <v>129</v>
      </c>
      <c r="BK130" s="182">
        <f>SUM(BK131:BK134)</f>
        <v>0</v>
      </c>
    </row>
    <row r="131" spans="1:65" s="2" customFormat="1" ht="37.9" customHeight="1">
      <c r="A131" s="32"/>
      <c r="B131" s="33"/>
      <c r="C131" s="185" t="s">
        <v>227</v>
      </c>
      <c r="D131" s="185" t="s">
        <v>131</v>
      </c>
      <c r="E131" s="186" t="s">
        <v>238</v>
      </c>
      <c r="F131" s="187" t="s">
        <v>239</v>
      </c>
      <c r="G131" s="188" t="s">
        <v>240</v>
      </c>
      <c r="H131" s="189">
        <v>1</v>
      </c>
      <c r="I131" s="190"/>
      <c r="J131" s="191">
        <f>ROUND(I131*H131,2)</f>
        <v>0</v>
      </c>
      <c r="K131" s="192"/>
      <c r="L131" s="37"/>
      <c r="M131" s="193" t="s">
        <v>1</v>
      </c>
      <c r="N131" s="194" t="s">
        <v>39</v>
      </c>
      <c r="O131" s="69"/>
      <c r="P131" s="195">
        <f>O131*H131</f>
        <v>0</v>
      </c>
      <c r="Q131" s="195">
        <v>0.62248000000000003</v>
      </c>
      <c r="R131" s="195">
        <f>Q131*H131</f>
        <v>0.62248000000000003</v>
      </c>
      <c r="S131" s="195">
        <v>0.62</v>
      </c>
      <c r="T131" s="196">
        <f>S131*H131</f>
        <v>0.62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97" t="s">
        <v>135</v>
      </c>
      <c r="AT131" s="197" t="s">
        <v>131</v>
      </c>
      <c r="AU131" s="197" t="s">
        <v>84</v>
      </c>
      <c r="AY131" s="15" t="s">
        <v>129</v>
      </c>
      <c r="BE131" s="198">
        <f>IF(N131="základní",J131,0)</f>
        <v>0</v>
      </c>
      <c r="BF131" s="198">
        <f>IF(N131="snížená",J131,0)</f>
        <v>0</v>
      </c>
      <c r="BG131" s="198">
        <f>IF(N131="zákl. přenesená",J131,0)</f>
        <v>0</v>
      </c>
      <c r="BH131" s="198">
        <f>IF(N131="sníž. přenesená",J131,0)</f>
        <v>0</v>
      </c>
      <c r="BI131" s="198">
        <f>IF(N131="nulová",J131,0)</f>
        <v>0</v>
      </c>
      <c r="BJ131" s="15" t="s">
        <v>82</v>
      </c>
      <c r="BK131" s="198">
        <f>ROUND(I131*H131,2)</f>
        <v>0</v>
      </c>
      <c r="BL131" s="15" t="s">
        <v>135</v>
      </c>
      <c r="BM131" s="197" t="s">
        <v>241</v>
      </c>
    </row>
    <row r="132" spans="1:65" s="2" customFormat="1" ht="19.5">
      <c r="A132" s="32"/>
      <c r="B132" s="33"/>
      <c r="C132" s="34"/>
      <c r="D132" s="199" t="s">
        <v>137</v>
      </c>
      <c r="E132" s="34"/>
      <c r="F132" s="200" t="s">
        <v>242</v>
      </c>
      <c r="G132" s="34"/>
      <c r="H132" s="34"/>
      <c r="I132" s="201"/>
      <c r="J132" s="34"/>
      <c r="K132" s="34"/>
      <c r="L132" s="37"/>
      <c r="M132" s="202"/>
      <c r="N132" s="203"/>
      <c r="O132" s="69"/>
      <c r="P132" s="69"/>
      <c r="Q132" s="69"/>
      <c r="R132" s="69"/>
      <c r="S132" s="69"/>
      <c r="T132" s="70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T132" s="15" t="s">
        <v>137</v>
      </c>
      <c r="AU132" s="15" t="s">
        <v>84</v>
      </c>
    </row>
    <row r="133" spans="1:65" s="2" customFormat="1" ht="11.25">
      <c r="A133" s="32"/>
      <c r="B133" s="33"/>
      <c r="C133" s="34"/>
      <c r="D133" s="204" t="s">
        <v>139</v>
      </c>
      <c r="E133" s="34"/>
      <c r="F133" s="205" t="s">
        <v>243</v>
      </c>
      <c r="G133" s="34"/>
      <c r="H133" s="34"/>
      <c r="I133" s="201"/>
      <c r="J133" s="34"/>
      <c r="K133" s="34"/>
      <c r="L133" s="37"/>
      <c r="M133" s="202"/>
      <c r="N133" s="203"/>
      <c r="O133" s="69"/>
      <c r="P133" s="69"/>
      <c r="Q133" s="69"/>
      <c r="R133" s="69"/>
      <c r="S133" s="69"/>
      <c r="T133" s="70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T133" s="15" t="s">
        <v>139</v>
      </c>
      <c r="AU133" s="15" t="s">
        <v>84</v>
      </c>
    </row>
    <row r="134" spans="1:65" s="2" customFormat="1" ht="19.5">
      <c r="A134" s="32"/>
      <c r="B134" s="33"/>
      <c r="C134" s="34"/>
      <c r="D134" s="199" t="s">
        <v>141</v>
      </c>
      <c r="E134" s="34"/>
      <c r="F134" s="206" t="s">
        <v>244</v>
      </c>
      <c r="G134" s="34"/>
      <c r="H134" s="34"/>
      <c r="I134" s="201"/>
      <c r="J134" s="34"/>
      <c r="K134" s="34"/>
      <c r="L134" s="37"/>
      <c r="M134" s="202"/>
      <c r="N134" s="203"/>
      <c r="O134" s="69"/>
      <c r="P134" s="69"/>
      <c r="Q134" s="69"/>
      <c r="R134" s="69"/>
      <c r="S134" s="69"/>
      <c r="T134" s="70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T134" s="15" t="s">
        <v>141</v>
      </c>
      <c r="AU134" s="15" t="s">
        <v>84</v>
      </c>
    </row>
    <row r="135" spans="1:65" s="12" customFormat="1" ht="22.9" customHeight="1">
      <c r="B135" s="169"/>
      <c r="C135" s="170"/>
      <c r="D135" s="171" t="s">
        <v>73</v>
      </c>
      <c r="E135" s="183" t="s">
        <v>167</v>
      </c>
      <c r="F135" s="183" t="s">
        <v>168</v>
      </c>
      <c r="G135" s="170"/>
      <c r="H135" s="170"/>
      <c r="I135" s="173"/>
      <c r="J135" s="184">
        <f>BK135</f>
        <v>0</v>
      </c>
      <c r="K135" s="170"/>
      <c r="L135" s="175"/>
      <c r="M135" s="176"/>
      <c r="N135" s="177"/>
      <c r="O135" s="177"/>
      <c r="P135" s="178">
        <f>SUM(P136:P148)</f>
        <v>0</v>
      </c>
      <c r="Q135" s="177"/>
      <c r="R135" s="178">
        <f>SUM(R136:R148)</f>
        <v>1.6085</v>
      </c>
      <c r="S135" s="177"/>
      <c r="T135" s="179">
        <f>SUM(T136:T148)</f>
        <v>0</v>
      </c>
      <c r="AR135" s="180" t="s">
        <v>82</v>
      </c>
      <c r="AT135" s="181" t="s">
        <v>73</v>
      </c>
      <c r="AU135" s="181" t="s">
        <v>82</v>
      </c>
      <c r="AY135" s="180" t="s">
        <v>129</v>
      </c>
      <c r="BK135" s="182">
        <f>SUM(BK136:BK148)</f>
        <v>0</v>
      </c>
    </row>
    <row r="136" spans="1:65" s="2" customFormat="1" ht="24.2" customHeight="1">
      <c r="A136" s="32"/>
      <c r="B136" s="33"/>
      <c r="C136" s="185" t="s">
        <v>245</v>
      </c>
      <c r="D136" s="185" t="s">
        <v>131</v>
      </c>
      <c r="E136" s="186" t="s">
        <v>170</v>
      </c>
      <c r="F136" s="187" t="s">
        <v>171</v>
      </c>
      <c r="G136" s="188" t="s">
        <v>172</v>
      </c>
      <c r="H136" s="189">
        <v>8</v>
      </c>
      <c r="I136" s="190"/>
      <c r="J136" s="191">
        <f>ROUND(I136*H136,2)</f>
        <v>0</v>
      </c>
      <c r="K136" s="192"/>
      <c r="L136" s="37"/>
      <c r="M136" s="193" t="s">
        <v>1</v>
      </c>
      <c r="N136" s="194" t="s">
        <v>39</v>
      </c>
      <c r="O136" s="69"/>
      <c r="P136" s="195">
        <f>O136*H136</f>
        <v>0</v>
      </c>
      <c r="Q136" s="195">
        <v>0</v>
      </c>
      <c r="R136" s="195">
        <f>Q136*H136</f>
        <v>0</v>
      </c>
      <c r="S136" s="195">
        <v>0</v>
      </c>
      <c r="T136" s="196">
        <f>S136*H136</f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97" t="s">
        <v>135</v>
      </c>
      <c r="AT136" s="197" t="s">
        <v>131</v>
      </c>
      <c r="AU136" s="197" t="s">
        <v>84</v>
      </c>
      <c r="AY136" s="15" t="s">
        <v>129</v>
      </c>
      <c r="BE136" s="198">
        <f>IF(N136="základní",J136,0)</f>
        <v>0</v>
      </c>
      <c r="BF136" s="198">
        <f>IF(N136="snížená",J136,0)</f>
        <v>0</v>
      </c>
      <c r="BG136" s="198">
        <f>IF(N136="zákl. přenesená",J136,0)</f>
        <v>0</v>
      </c>
      <c r="BH136" s="198">
        <f>IF(N136="sníž. přenesená",J136,0)</f>
        <v>0</v>
      </c>
      <c r="BI136" s="198">
        <f>IF(N136="nulová",J136,0)</f>
        <v>0</v>
      </c>
      <c r="BJ136" s="15" t="s">
        <v>82</v>
      </c>
      <c r="BK136" s="198">
        <f>ROUND(I136*H136,2)</f>
        <v>0</v>
      </c>
      <c r="BL136" s="15" t="s">
        <v>135</v>
      </c>
      <c r="BM136" s="197" t="s">
        <v>246</v>
      </c>
    </row>
    <row r="137" spans="1:65" s="2" customFormat="1" ht="19.5">
      <c r="A137" s="32"/>
      <c r="B137" s="33"/>
      <c r="C137" s="34"/>
      <c r="D137" s="199" t="s">
        <v>137</v>
      </c>
      <c r="E137" s="34"/>
      <c r="F137" s="200" t="s">
        <v>174</v>
      </c>
      <c r="G137" s="34"/>
      <c r="H137" s="34"/>
      <c r="I137" s="201"/>
      <c r="J137" s="34"/>
      <c r="K137" s="34"/>
      <c r="L137" s="37"/>
      <c r="M137" s="202"/>
      <c r="N137" s="203"/>
      <c r="O137" s="69"/>
      <c r="P137" s="69"/>
      <c r="Q137" s="69"/>
      <c r="R137" s="69"/>
      <c r="S137" s="69"/>
      <c r="T137" s="70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T137" s="15" t="s">
        <v>137</v>
      </c>
      <c r="AU137" s="15" t="s">
        <v>84</v>
      </c>
    </row>
    <row r="138" spans="1:65" s="2" customFormat="1" ht="11.25">
      <c r="A138" s="32"/>
      <c r="B138" s="33"/>
      <c r="C138" s="34"/>
      <c r="D138" s="204" t="s">
        <v>139</v>
      </c>
      <c r="E138" s="34"/>
      <c r="F138" s="205" t="s">
        <v>175</v>
      </c>
      <c r="G138" s="34"/>
      <c r="H138" s="34"/>
      <c r="I138" s="201"/>
      <c r="J138" s="34"/>
      <c r="K138" s="34"/>
      <c r="L138" s="37"/>
      <c r="M138" s="202"/>
      <c r="N138" s="203"/>
      <c r="O138" s="69"/>
      <c r="P138" s="69"/>
      <c r="Q138" s="69"/>
      <c r="R138" s="69"/>
      <c r="S138" s="69"/>
      <c r="T138" s="70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T138" s="15" t="s">
        <v>139</v>
      </c>
      <c r="AU138" s="15" t="s">
        <v>84</v>
      </c>
    </row>
    <row r="139" spans="1:65" s="2" customFormat="1" ht="24.2" customHeight="1">
      <c r="A139" s="32"/>
      <c r="B139" s="33"/>
      <c r="C139" s="185" t="s">
        <v>247</v>
      </c>
      <c r="D139" s="185" t="s">
        <v>131</v>
      </c>
      <c r="E139" s="186" t="s">
        <v>177</v>
      </c>
      <c r="F139" s="187" t="s">
        <v>178</v>
      </c>
      <c r="G139" s="188" t="s">
        <v>172</v>
      </c>
      <c r="H139" s="189">
        <v>8</v>
      </c>
      <c r="I139" s="190"/>
      <c r="J139" s="191">
        <f>ROUND(I139*H139,2)</f>
        <v>0</v>
      </c>
      <c r="K139" s="192"/>
      <c r="L139" s="37"/>
      <c r="M139" s="193" t="s">
        <v>1</v>
      </c>
      <c r="N139" s="194" t="s">
        <v>39</v>
      </c>
      <c r="O139" s="69"/>
      <c r="P139" s="195">
        <f>O139*H139</f>
        <v>0</v>
      </c>
      <c r="Q139" s="195">
        <v>0</v>
      </c>
      <c r="R139" s="195">
        <f>Q139*H139</f>
        <v>0</v>
      </c>
      <c r="S139" s="195">
        <v>0</v>
      </c>
      <c r="T139" s="196">
        <f>S139*H139</f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97" t="s">
        <v>135</v>
      </c>
      <c r="AT139" s="197" t="s">
        <v>131</v>
      </c>
      <c r="AU139" s="197" t="s">
        <v>84</v>
      </c>
      <c r="AY139" s="15" t="s">
        <v>129</v>
      </c>
      <c r="BE139" s="198">
        <f>IF(N139="základní",J139,0)</f>
        <v>0</v>
      </c>
      <c r="BF139" s="198">
        <f>IF(N139="snížená",J139,0)</f>
        <v>0</v>
      </c>
      <c r="BG139" s="198">
        <f>IF(N139="zákl. přenesená",J139,0)</f>
        <v>0</v>
      </c>
      <c r="BH139" s="198">
        <f>IF(N139="sníž. přenesená",J139,0)</f>
        <v>0</v>
      </c>
      <c r="BI139" s="198">
        <f>IF(N139="nulová",J139,0)</f>
        <v>0</v>
      </c>
      <c r="BJ139" s="15" t="s">
        <v>82</v>
      </c>
      <c r="BK139" s="198">
        <f>ROUND(I139*H139,2)</f>
        <v>0</v>
      </c>
      <c r="BL139" s="15" t="s">
        <v>135</v>
      </c>
      <c r="BM139" s="197" t="s">
        <v>248</v>
      </c>
    </row>
    <row r="140" spans="1:65" s="2" customFormat="1" ht="19.5">
      <c r="A140" s="32"/>
      <c r="B140" s="33"/>
      <c r="C140" s="34"/>
      <c r="D140" s="199" t="s">
        <v>141</v>
      </c>
      <c r="E140" s="34"/>
      <c r="F140" s="206" t="s">
        <v>176</v>
      </c>
      <c r="G140" s="34"/>
      <c r="H140" s="34"/>
      <c r="I140" s="201"/>
      <c r="J140" s="34"/>
      <c r="K140" s="34"/>
      <c r="L140" s="37"/>
      <c r="M140" s="202"/>
      <c r="N140" s="203"/>
      <c r="O140" s="69"/>
      <c r="P140" s="69"/>
      <c r="Q140" s="69"/>
      <c r="R140" s="69"/>
      <c r="S140" s="69"/>
      <c r="T140" s="70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T140" s="15" t="s">
        <v>141</v>
      </c>
      <c r="AU140" s="15" t="s">
        <v>84</v>
      </c>
    </row>
    <row r="141" spans="1:65" s="2" customFormat="1" ht="33" customHeight="1">
      <c r="A141" s="32"/>
      <c r="B141" s="33"/>
      <c r="C141" s="185" t="s">
        <v>249</v>
      </c>
      <c r="D141" s="185" t="s">
        <v>131</v>
      </c>
      <c r="E141" s="186" t="s">
        <v>250</v>
      </c>
      <c r="F141" s="187" t="s">
        <v>251</v>
      </c>
      <c r="G141" s="188" t="s">
        <v>172</v>
      </c>
      <c r="H141" s="189">
        <v>5</v>
      </c>
      <c r="I141" s="190"/>
      <c r="J141" s="191">
        <f>ROUND(I141*H141,2)</f>
        <v>0</v>
      </c>
      <c r="K141" s="192"/>
      <c r="L141" s="37"/>
      <c r="M141" s="193" t="s">
        <v>1</v>
      </c>
      <c r="N141" s="194" t="s">
        <v>39</v>
      </c>
      <c r="O141" s="69"/>
      <c r="P141" s="195">
        <f>O141*H141</f>
        <v>0</v>
      </c>
      <c r="Q141" s="195">
        <v>0.2157</v>
      </c>
      <c r="R141" s="195">
        <f>Q141*H141</f>
        <v>1.0785</v>
      </c>
      <c r="S141" s="195">
        <v>0</v>
      </c>
      <c r="T141" s="196">
        <f>S141*H141</f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97" t="s">
        <v>135</v>
      </c>
      <c r="AT141" s="197" t="s">
        <v>131</v>
      </c>
      <c r="AU141" s="197" t="s">
        <v>84</v>
      </c>
      <c r="AY141" s="15" t="s">
        <v>129</v>
      </c>
      <c r="BE141" s="198">
        <f>IF(N141="základní",J141,0)</f>
        <v>0</v>
      </c>
      <c r="BF141" s="198">
        <f>IF(N141="snížená",J141,0)</f>
        <v>0</v>
      </c>
      <c r="BG141" s="198">
        <f>IF(N141="zákl. přenesená",J141,0)</f>
        <v>0</v>
      </c>
      <c r="BH141" s="198">
        <f>IF(N141="sníž. přenesená",J141,0)</f>
        <v>0</v>
      </c>
      <c r="BI141" s="198">
        <f>IF(N141="nulová",J141,0)</f>
        <v>0</v>
      </c>
      <c r="BJ141" s="15" t="s">
        <v>82</v>
      </c>
      <c r="BK141" s="198">
        <f>ROUND(I141*H141,2)</f>
        <v>0</v>
      </c>
      <c r="BL141" s="15" t="s">
        <v>135</v>
      </c>
      <c r="BM141" s="197" t="s">
        <v>252</v>
      </c>
    </row>
    <row r="142" spans="1:65" s="2" customFormat="1" ht="19.5">
      <c r="A142" s="32"/>
      <c r="B142" s="33"/>
      <c r="C142" s="34"/>
      <c r="D142" s="199" t="s">
        <v>137</v>
      </c>
      <c r="E142" s="34"/>
      <c r="F142" s="200" t="s">
        <v>253</v>
      </c>
      <c r="G142" s="34"/>
      <c r="H142" s="34"/>
      <c r="I142" s="201"/>
      <c r="J142" s="34"/>
      <c r="K142" s="34"/>
      <c r="L142" s="37"/>
      <c r="M142" s="202"/>
      <c r="N142" s="203"/>
      <c r="O142" s="69"/>
      <c r="P142" s="69"/>
      <c r="Q142" s="69"/>
      <c r="R142" s="69"/>
      <c r="S142" s="69"/>
      <c r="T142" s="70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T142" s="15" t="s">
        <v>137</v>
      </c>
      <c r="AU142" s="15" t="s">
        <v>84</v>
      </c>
    </row>
    <row r="143" spans="1:65" s="2" customFormat="1" ht="11.25">
      <c r="A143" s="32"/>
      <c r="B143" s="33"/>
      <c r="C143" s="34"/>
      <c r="D143" s="204" t="s">
        <v>139</v>
      </c>
      <c r="E143" s="34"/>
      <c r="F143" s="205" t="s">
        <v>254</v>
      </c>
      <c r="G143" s="34"/>
      <c r="H143" s="34"/>
      <c r="I143" s="201"/>
      <c r="J143" s="34"/>
      <c r="K143" s="34"/>
      <c r="L143" s="37"/>
      <c r="M143" s="202"/>
      <c r="N143" s="203"/>
      <c r="O143" s="69"/>
      <c r="P143" s="69"/>
      <c r="Q143" s="69"/>
      <c r="R143" s="69"/>
      <c r="S143" s="69"/>
      <c r="T143" s="70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T143" s="15" t="s">
        <v>139</v>
      </c>
      <c r="AU143" s="15" t="s">
        <v>84</v>
      </c>
    </row>
    <row r="144" spans="1:65" s="2" customFormat="1" ht="29.25">
      <c r="A144" s="32"/>
      <c r="B144" s="33"/>
      <c r="C144" s="34"/>
      <c r="D144" s="199" t="s">
        <v>141</v>
      </c>
      <c r="E144" s="34"/>
      <c r="F144" s="206" t="s">
        <v>255</v>
      </c>
      <c r="G144" s="34"/>
      <c r="H144" s="34"/>
      <c r="I144" s="201"/>
      <c r="J144" s="34"/>
      <c r="K144" s="34"/>
      <c r="L144" s="37"/>
      <c r="M144" s="202"/>
      <c r="N144" s="203"/>
      <c r="O144" s="69"/>
      <c r="P144" s="69"/>
      <c r="Q144" s="69"/>
      <c r="R144" s="69"/>
      <c r="S144" s="69"/>
      <c r="T144" s="70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T144" s="15" t="s">
        <v>141</v>
      </c>
      <c r="AU144" s="15" t="s">
        <v>84</v>
      </c>
    </row>
    <row r="145" spans="1:65" s="2" customFormat="1" ht="24.2" customHeight="1">
      <c r="A145" s="32"/>
      <c r="B145" s="33"/>
      <c r="C145" s="221" t="s">
        <v>256</v>
      </c>
      <c r="D145" s="221" t="s">
        <v>257</v>
      </c>
      <c r="E145" s="222" t="s">
        <v>258</v>
      </c>
      <c r="F145" s="223" t="s">
        <v>259</v>
      </c>
      <c r="G145" s="224" t="s">
        <v>172</v>
      </c>
      <c r="H145" s="225">
        <v>5</v>
      </c>
      <c r="I145" s="226"/>
      <c r="J145" s="227">
        <f>ROUND(I145*H145,2)</f>
        <v>0</v>
      </c>
      <c r="K145" s="228"/>
      <c r="L145" s="229"/>
      <c r="M145" s="230" t="s">
        <v>1</v>
      </c>
      <c r="N145" s="231" t="s">
        <v>39</v>
      </c>
      <c r="O145" s="69"/>
      <c r="P145" s="195">
        <f>O145*H145</f>
        <v>0</v>
      </c>
      <c r="Q145" s="195">
        <v>0.10299999999999999</v>
      </c>
      <c r="R145" s="195">
        <f>Q145*H145</f>
        <v>0.51500000000000001</v>
      </c>
      <c r="S145" s="195">
        <v>0</v>
      </c>
      <c r="T145" s="196">
        <f>S145*H145</f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97" t="s">
        <v>200</v>
      </c>
      <c r="AT145" s="197" t="s">
        <v>257</v>
      </c>
      <c r="AU145" s="197" t="s">
        <v>84</v>
      </c>
      <c r="AY145" s="15" t="s">
        <v>129</v>
      </c>
      <c r="BE145" s="198">
        <f>IF(N145="základní",J145,0)</f>
        <v>0</v>
      </c>
      <c r="BF145" s="198">
        <f>IF(N145="snížená",J145,0)</f>
        <v>0</v>
      </c>
      <c r="BG145" s="198">
        <f>IF(N145="zákl. přenesená",J145,0)</f>
        <v>0</v>
      </c>
      <c r="BH145" s="198">
        <f>IF(N145="sníž. přenesená",J145,0)</f>
        <v>0</v>
      </c>
      <c r="BI145" s="198">
        <f>IF(N145="nulová",J145,0)</f>
        <v>0</v>
      </c>
      <c r="BJ145" s="15" t="s">
        <v>82</v>
      </c>
      <c r="BK145" s="198">
        <f>ROUND(I145*H145,2)</f>
        <v>0</v>
      </c>
      <c r="BL145" s="15" t="s">
        <v>135</v>
      </c>
      <c r="BM145" s="197" t="s">
        <v>260</v>
      </c>
    </row>
    <row r="146" spans="1:65" s="2" customFormat="1" ht="19.5">
      <c r="A146" s="32"/>
      <c r="B146" s="33"/>
      <c r="C146" s="34"/>
      <c r="D146" s="199" t="s">
        <v>137</v>
      </c>
      <c r="E146" s="34"/>
      <c r="F146" s="200" t="s">
        <v>259</v>
      </c>
      <c r="G146" s="34"/>
      <c r="H146" s="34"/>
      <c r="I146" s="201"/>
      <c r="J146" s="34"/>
      <c r="K146" s="34"/>
      <c r="L146" s="37"/>
      <c r="M146" s="202"/>
      <c r="N146" s="203"/>
      <c r="O146" s="69"/>
      <c r="P146" s="69"/>
      <c r="Q146" s="69"/>
      <c r="R146" s="69"/>
      <c r="S146" s="69"/>
      <c r="T146" s="70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T146" s="15" t="s">
        <v>137</v>
      </c>
      <c r="AU146" s="15" t="s">
        <v>84</v>
      </c>
    </row>
    <row r="147" spans="1:65" s="2" customFormat="1" ht="24.2" customHeight="1">
      <c r="A147" s="32"/>
      <c r="B147" s="33"/>
      <c r="C147" s="221" t="s">
        <v>261</v>
      </c>
      <c r="D147" s="221" t="s">
        <v>257</v>
      </c>
      <c r="E147" s="222" t="s">
        <v>262</v>
      </c>
      <c r="F147" s="223" t="s">
        <v>263</v>
      </c>
      <c r="G147" s="224" t="s">
        <v>240</v>
      </c>
      <c r="H147" s="225">
        <v>1</v>
      </c>
      <c r="I147" s="226"/>
      <c r="J147" s="227">
        <f>ROUND(I147*H147,2)</f>
        <v>0</v>
      </c>
      <c r="K147" s="228"/>
      <c r="L147" s="229"/>
      <c r="M147" s="230" t="s">
        <v>1</v>
      </c>
      <c r="N147" s="231" t="s">
        <v>39</v>
      </c>
      <c r="O147" s="69"/>
      <c r="P147" s="195">
        <f>O147*H147</f>
        <v>0</v>
      </c>
      <c r="Q147" s="195">
        <v>1.4999999999999999E-2</v>
      </c>
      <c r="R147" s="195">
        <f>Q147*H147</f>
        <v>1.4999999999999999E-2</v>
      </c>
      <c r="S147" s="195">
        <v>0</v>
      </c>
      <c r="T147" s="196">
        <f>S147*H147</f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97" t="s">
        <v>200</v>
      </c>
      <c r="AT147" s="197" t="s">
        <v>257</v>
      </c>
      <c r="AU147" s="197" t="s">
        <v>84</v>
      </c>
      <c r="AY147" s="15" t="s">
        <v>129</v>
      </c>
      <c r="BE147" s="198">
        <f>IF(N147="základní",J147,0)</f>
        <v>0</v>
      </c>
      <c r="BF147" s="198">
        <f>IF(N147="snížená",J147,0)</f>
        <v>0</v>
      </c>
      <c r="BG147" s="198">
        <f>IF(N147="zákl. přenesená",J147,0)</f>
        <v>0</v>
      </c>
      <c r="BH147" s="198">
        <f>IF(N147="sníž. přenesená",J147,0)</f>
        <v>0</v>
      </c>
      <c r="BI147" s="198">
        <f>IF(N147="nulová",J147,0)</f>
        <v>0</v>
      </c>
      <c r="BJ147" s="15" t="s">
        <v>82</v>
      </c>
      <c r="BK147" s="198">
        <f>ROUND(I147*H147,2)</f>
        <v>0</v>
      </c>
      <c r="BL147" s="15" t="s">
        <v>135</v>
      </c>
      <c r="BM147" s="197" t="s">
        <v>264</v>
      </c>
    </row>
    <row r="148" spans="1:65" s="2" customFormat="1" ht="11.25">
      <c r="A148" s="32"/>
      <c r="B148" s="33"/>
      <c r="C148" s="34"/>
      <c r="D148" s="199" t="s">
        <v>137</v>
      </c>
      <c r="E148" s="34"/>
      <c r="F148" s="200" t="s">
        <v>263</v>
      </c>
      <c r="G148" s="34"/>
      <c r="H148" s="34"/>
      <c r="I148" s="201"/>
      <c r="J148" s="34"/>
      <c r="K148" s="34"/>
      <c r="L148" s="37"/>
      <c r="M148" s="202"/>
      <c r="N148" s="203"/>
      <c r="O148" s="69"/>
      <c r="P148" s="69"/>
      <c r="Q148" s="69"/>
      <c r="R148" s="69"/>
      <c r="S148" s="69"/>
      <c r="T148" s="70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T148" s="15" t="s">
        <v>137</v>
      </c>
      <c r="AU148" s="15" t="s">
        <v>84</v>
      </c>
    </row>
    <row r="149" spans="1:65" s="12" customFormat="1" ht="25.9" customHeight="1">
      <c r="B149" s="169"/>
      <c r="C149" s="170"/>
      <c r="D149" s="171" t="s">
        <v>73</v>
      </c>
      <c r="E149" s="172" t="s">
        <v>211</v>
      </c>
      <c r="F149" s="172" t="s">
        <v>212</v>
      </c>
      <c r="G149" s="170"/>
      <c r="H149" s="170"/>
      <c r="I149" s="173"/>
      <c r="J149" s="174">
        <f>BK149</f>
        <v>0</v>
      </c>
      <c r="K149" s="170"/>
      <c r="L149" s="175"/>
      <c r="M149" s="176"/>
      <c r="N149" s="177"/>
      <c r="O149" s="177"/>
      <c r="P149" s="178">
        <f>SUM(P150:P152)</f>
        <v>0</v>
      </c>
      <c r="Q149" s="177"/>
      <c r="R149" s="178">
        <f>SUM(R150:R152)</f>
        <v>0</v>
      </c>
      <c r="S149" s="177"/>
      <c r="T149" s="179">
        <f>SUM(T150:T152)</f>
        <v>0</v>
      </c>
      <c r="AR149" s="180" t="s">
        <v>148</v>
      </c>
      <c r="AT149" s="181" t="s">
        <v>73</v>
      </c>
      <c r="AU149" s="181" t="s">
        <v>74</v>
      </c>
      <c r="AY149" s="180" t="s">
        <v>129</v>
      </c>
      <c r="BK149" s="182">
        <f>SUM(BK150:BK152)</f>
        <v>0</v>
      </c>
    </row>
    <row r="150" spans="1:65" s="2" customFormat="1" ht="16.5" customHeight="1">
      <c r="A150" s="32"/>
      <c r="B150" s="33"/>
      <c r="C150" s="185" t="s">
        <v>213</v>
      </c>
      <c r="D150" s="185" t="s">
        <v>131</v>
      </c>
      <c r="E150" s="186" t="s">
        <v>214</v>
      </c>
      <c r="F150" s="187" t="s">
        <v>215</v>
      </c>
      <c r="G150" s="188" t="s">
        <v>216</v>
      </c>
      <c r="H150" s="189">
        <v>1</v>
      </c>
      <c r="I150" s="190"/>
      <c r="J150" s="191">
        <f>ROUND(I150*H150,2)</f>
        <v>0</v>
      </c>
      <c r="K150" s="192"/>
      <c r="L150" s="37"/>
      <c r="M150" s="193" t="s">
        <v>1</v>
      </c>
      <c r="N150" s="194" t="s">
        <v>39</v>
      </c>
      <c r="O150" s="69"/>
      <c r="P150" s="195">
        <f>O150*H150</f>
        <v>0</v>
      </c>
      <c r="Q150" s="195">
        <v>0</v>
      </c>
      <c r="R150" s="195">
        <f>Q150*H150</f>
        <v>0</v>
      </c>
      <c r="S150" s="195">
        <v>0</v>
      </c>
      <c r="T150" s="196">
        <f>S150*H150</f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97" t="s">
        <v>217</v>
      </c>
      <c r="AT150" s="197" t="s">
        <v>131</v>
      </c>
      <c r="AU150" s="197" t="s">
        <v>82</v>
      </c>
      <c r="AY150" s="15" t="s">
        <v>129</v>
      </c>
      <c r="BE150" s="198">
        <f>IF(N150="základní",J150,0)</f>
        <v>0</v>
      </c>
      <c r="BF150" s="198">
        <f>IF(N150="snížená",J150,0)</f>
        <v>0</v>
      </c>
      <c r="BG150" s="198">
        <f>IF(N150="zákl. přenesená",J150,0)</f>
        <v>0</v>
      </c>
      <c r="BH150" s="198">
        <f>IF(N150="sníž. přenesená",J150,0)</f>
        <v>0</v>
      </c>
      <c r="BI150" s="198">
        <f>IF(N150="nulová",J150,0)</f>
        <v>0</v>
      </c>
      <c r="BJ150" s="15" t="s">
        <v>82</v>
      </c>
      <c r="BK150" s="198">
        <f>ROUND(I150*H150,2)</f>
        <v>0</v>
      </c>
      <c r="BL150" s="15" t="s">
        <v>217</v>
      </c>
      <c r="BM150" s="197" t="s">
        <v>218</v>
      </c>
    </row>
    <row r="151" spans="1:65" s="2" customFormat="1" ht="11.25">
      <c r="A151" s="32"/>
      <c r="B151" s="33"/>
      <c r="C151" s="34"/>
      <c r="D151" s="199" t="s">
        <v>137</v>
      </c>
      <c r="E151" s="34"/>
      <c r="F151" s="200" t="s">
        <v>215</v>
      </c>
      <c r="G151" s="34"/>
      <c r="H151" s="34"/>
      <c r="I151" s="201"/>
      <c r="J151" s="34"/>
      <c r="K151" s="34"/>
      <c r="L151" s="37"/>
      <c r="M151" s="202"/>
      <c r="N151" s="203"/>
      <c r="O151" s="69"/>
      <c r="P151" s="69"/>
      <c r="Q151" s="69"/>
      <c r="R151" s="69"/>
      <c r="S151" s="69"/>
      <c r="T151" s="70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T151" s="15" t="s">
        <v>137</v>
      </c>
      <c r="AU151" s="15" t="s">
        <v>82</v>
      </c>
    </row>
    <row r="152" spans="1:65" s="2" customFormat="1" ht="11.25">
      <c r="A152" s="32"/>
      <c r="B152" s="33"/>
      <c r="C152" s="34"/>
      <c r="D152" s="204" t="s">
        <v>139</v>
      </c>
      <c r="E152" s="34"/>
      <c r="F152" s="205" t="s">
        <v>219</v>
      </c>
      <c r="G152" s="34"/>
      <c r="H152" s="34"/>
      <c r="I152" s="201"/>
      <c r="J152" s="34"/>
      <c r="K152" s="34"/>
      <c r="L152" s="37"/>
      <c r="M152" s="217"/>
      <c r="N152" s="218"/>
      <c r="O152" s="219"/>
      <c r="P152" s="219"/>
      <c r="Q152" s="219"/>
      <c r="R152" s="219"/>
      <c r="S152" s="219"/>
      <c r="T152" s="220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T152" s="15" t="s">
        <v>139</v>
      </c>
      <c r="AU152" s="15" t="s">
        <v>82</v>
      </c>
    </row>
    <row r="153" spans="1:65" s="2" customFormat="1" ht="6.95" customHeight="1">
      <c r="A153" s="32"/>
      <c r="B153" s="52"/>
      <c r="C153" s="53"/>
      <c r="D153" s="53"/>
      <c r="E153" s="53"/>
      <c r="F153" s="53"/>
      <c r="G153" s="53"/>
      <c r="H153" s="53"/>
      <c r="I153" s="53"/>
      <c r="J153" s="53"/>
      <c r="K153" s="53"/>
      <c r="L153" s="37"/>
      <c r="M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</row>
  </sheetData>
  <sheetProtection algorithmName="SHA-512" hashValue="G4E/xhOtu6vk8uiqmSiviqZ828dWv5jLsf5w2TbInOPJnAHfxetmVHGOXtfPhSq4VlK3LOn3u8enZDGrTQgNwA==" saltValue="U0cFfhnso8xXtJz+MEFJmgjvzxFwUpjEdcCu6tAn2uwawdxAPeTcsn4ILTZOm1A+Gk85MDgq1lFp1wjxBKDHog==" spinCount="100000" sheet="1" objects="1" scenarios="1" formatColumns="0" formatRows="0" autoFilter="0"/>
  <autoFilter ref="C120:K152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hyperlinks>
    <hyperlink ref="F126" r:id="rId1"/>
    <hyperlink ref="F129" r:id="rId2"/>
    <hyperlink ref="F133" r:id="rId3"/>
    <hyperlink ref="F138" r:id="rId4"/>
    <hyperlink ref="F143" r:id="rId5"/>
    <hyperlink ref="F152" r:id="rId6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61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72"/>
      <c r="M2" s="272"/>
      <c r="N2" s="272"/>
      <c r="O2" s="272"/>
      <c r="P2" s="272"/>
      <c r="Q2" s="272"/>
      <c r="R2" s="272"/>
      <c r="S2" s="272"/>
      <c r="T2" s="272"/>
      <c r="U2" s="272"/>
      <c r="V2" s="272"/>
      <c r="AT2" s="15" t="s">
        <v>93</v>
      </c>
    </row>
    <row r="3" spans="1:46" s="1" customFormat="1" ht="6.95" customHeight="1">
      <c r="B3" s="106"/>
      <c r="C3" s="107"/>
      <c r="D3" s="107"/>
      <c r="E3" s="107"/>
      <c r="F3" s="107"/>
      <c r="G3" s="107"/>
      <c r="H3" s="107"/>
      <c r="I3" s="107"/>
      <c r="J3" s="107"/>
      <c r="K3" s="107"/>
      <c r="L3" s="18"/>
      <c r="AT3" s="15" t="s">
        <v>84</v>
      </c>
    </row>
    <row r="4" spans="1:46" s="1" customFormat="1" ht="24.95" customHeight="1">
      <c r="B4" s="18"/>
      <c r="D4" s="108" t="s">
        <v>100</v>
      </c>
      <c r="L4" s="18"/>
      <c r="M4" s="109" t="s">
        <v>10</v>
      </c>
      <c r="AT4" s="15" t="s">
        <v>4</v>
      </c>
    </row>
    <row r="5" spans="1:46" s="1" customFormat="1" ht="6.95" customHeight="1">
      <c r="B5" s="18"/>
      <c r="L5" s="18"/>
    </row>
    <row r="6" spans="1:46" s="1" customFormat="1" ht="12" customHeight="1">
      <c r="B6" s="18"/>
      <c r="D6" s="110" t="s">
        <v>16</v>
      </c>
      <c r="L6" s="18"/>
    </row>
    <row r="7" spans="1:46" s="1" customFormat="1" ht="16.5" customHeight="1">
      <c r="B7" s="18"/>
      <c r="E7" s="273" t="str">
        <f>'Rekapitulace stavby'!K6</f>
        <v>Oprava místních komunikací V obci Hrádek 2024</v>
      </c>
      <c r="F7" s="274"/>
      <c r="G7" s="274"/>
      <c r="H7" s="274"/>
      <c r="L7" s="18"/>
    </row>
    <row r="8" spans="1:46" s="2" customFormat="1" ht="12" customHeight="1">
      <c r="A8" s="32"/>
      <c r="B8" s="37"/>
      <c r="C8" s="32"/>
      <c r="D8" s="110" t="s">
        <v>101</v>
      </c>
      <c r="E8" s="32"/>
      <c r="F8" s="32"/>
      <c r="G8" s="32"/>
      <c r="H8" s="32"/>
      <c r="I8" s="32"/>
      <c r="J8" s="32"/>
      <c r="K8" s="32"/>
      <c r="L8" s="49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>
      <c r="A9" s="32"/>
      <c r="B9" s="37"/>
      <c r="C9" s="32"/>
      <c r="D9" s="32"/>
      <c r="E9" s="275" t="s">
        <v>265</v>
      </c>
      <c r="F9" s="276"/>
      <c r="G9" s="276"/>
      <c r="H9" s="276"/>
      <c r="I9" s="32"/>
      <c r="J9" s="32"/>
      <c r="K9" s="32"/>
      <c r="L9" s="49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1.25">
      <c r="A10" s="32"/>
      <c r="B10" s="37"/>
      <c r="C10" s="32"/>
      <c r="D10" s="32"/>
      <c r="E10" s="32"/>
      <c r="F10" s="32"/>
      <c r="G10" s="32"/>
      <c r="H10" s="32"/>
      <c r="I10" s="32"/>
      <c r="J10" s="32"/>
      <c r="K10" s="32"/>
      <c r="L10" s="49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7"/>
      <c r="C11" s="32"/>
      <c r="D11" s="110" t="s">
        <v>18</v>
      </c>
      <c r="E11" s="32"/>
      <c r="F11" s="111" t="s">
        <v>1</v>
      </c>
      <c r="G11" s="32"/>
      <c r="H11" s="32"/>
      <c r="I11" s="110" t="s">
        <v>19</v>
      </c>
      <c r="J11" s="111" t="s">
        <v>1</v>
      </c>
      <c r="K11" s="32"/>
      <c r="L11" s="49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7"/>
      <c r="C12" s="32"/>
      <c r="D12" s="110" t="s">
        <v>20</v>
      </c>
      <c r="E12" s="32"/>
      <c r="F12" s="111" t="s">
        <v>21</v>
      </c>
      <c r="G12" s="32"/>
      <c r="H12" s="32"/>
      <c r="I12" s="110" t="s">
        <v>22</v>
      </c>
      <c r="J12" s="112" t="str">
        <f>'Rekapitulace stavby'!AN8</f>
        <v>19. 8. 2024</v>
      </c>
      <c r="K12" s="32"/>
      <c r="L12" s="49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>
      <c r="A13" s="32"/>
      <c r="B13" s="37"/>
      <c r="C13" s="32"/>
      <c r="D13" s="32"/>
      <c r="E13" s="32"/>
      <c r="F13" s="32"/>
      <c r="G13" s="32"/>
      <c r="H13" s="32"/>
      <c r="I13" s="32"/>
      <c r="J13" s="32"/>
      <c r="K13" s="32"/>
      <c r="L13" s="49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7"/>
      <c r="C14" s="32"/>
      <c r="D14" s="110" t="s">
        <v>24</v>
      </c>
      <c r="E14" s="32"/>
      <c r="F14" s="32"/>
      <c r="G14" s="32"/>
      <c r="H14" s="32"/>
      <c r="I14" s="110" t="s">
        <v>25</v>
      </c>
      <c r="J14" s="111" t="str">
        <f>IF('Rekapitulace stavby'!AN10="","",'Rekapitulace stavby'!AN10)</f>
        <v/>
      </c>
      <c r="K14" s="32"/>
      <c r="L14" s="49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7"/>
      <c r="C15" s="32"/>
      <c r="D15" s="32"/>
      <c r="E15" s="111" t="str">
        <f>IF('Rekapitulace stavby'!E11="","",'Rekapitulace stavby'!E11)</f>
        <v xml:space="preserve"> </v>
      </c>
      <c r="F15" s="32"/>
      <c r="G15" s="32"/>
      <c r="H15" s="32"/>
      <c r="I15" s="110" t="s">
        <v>27</v>
      </c>
      <c r="J15" s="111" t="str">
        <f>IF('Rekapitulace stavby'!AN11="","",'Rekapitulace stavby'!AN11)</f>
        <v/>
      </c>
      <c r="K15" s="32"/>
      <c r="L15" s="49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>
      <c r="A16" s="32"/>
      <c r="B16" s="37"/>
      <c r="C16" s="32"/>
      <c r="D16" s="32"/>
      <c r="E16" s="32"/>
      <c r="F16" s="32"/>
      <c r="G16" s="32"/>
      <c r="H16" s="32"/>
      <c r="I16" s="32"/>
      <c r="J16" s="32"/>
      <c r="K16" s="32"/>
      <c r="L16" s="49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7"/>
      <c r="C17" s="32"/>
      <c r="D17" s="110" t="s">
        <v>28</v>
      </c>
      <c r="E17" s="32"/>
      <c r="F17" s="32"/>
      <c r="G17" s="32"/>
      <c r="H17" s="32"/>
      <c r="I17" s="110" t="s">
        <v>25</v>
      </c>
      <c r="J17" s="28" t="str">
        <f>'Rekapitulace stavby'!AN13</f>
        <v>Vyplň údaj</v>
      </c>
      <c r="K17" s="32"/>
      <c r="L17" s="49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7"/>
      <c r="C18" s="32"/>
      <c r="D18" s="32"/>
      <c r="E18" s="277" t="str">
        <f>'Rekapitulace stavby'!E14</f>
        <v>Vyplň údaj</v>
      </c>
      <c r="F18" s="278"/>
      <c r="G18" s="278"/>
      <c r="H18" s="278"/>
      <c r="I18" s="110" t="s">
        <v>27</v>
      </c>
      <c r="J18" s="28" t="str">
        <f>'Rekapitulace stavby'!AN14</f>
        <v>Vyplň údaj</v>
      </c>
      <c r="K18" s="32"/>
      <c r="L18" s="49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>
      <c r="A19" s="32"/>
      <c r="B19" s="37"/>
      <c r="C19" s="32"/>
      <c r="D19" s="32"/>
      <c r="E19" s="32"/>
      <c r="F19" s="32"/>
      <c r="G19" s="32"/>
      <c r="H19" s="32"/>
      <c r="I19" s="32"/>
      <c r="J19" s="32"/>
      <c r="K19" s="32"/>
      <c r="L19" s="49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7"/>
      <c r="C20" s="32"/>
      <c r="D20" s="110" t="s">
        <v>30</v>
      </c>
      <c r="E20" s="32"/>
      <c r="F20" s="32"/>
      <c r="G20" s="32"/>
      <c r="H20" s="32"/>
      <c r="I20" s="110" t="s">
        <v>25</v>
      </c>
      <c r="J20" s="111" t="str">
        <f>IF('Rekapitulace stavby'!AN16="","",'Rekapitulace stavby'!AN16)</f>
        <v/>
      </c>
      <c r="K20" s="32"/>
      <c r="L20" s="49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7"/>
      <c r="C21" s="32"/>
      <c r="D21" s="32"/>
      <c r="E21" s="111" t="str">
        <f>IF('Rekapitulace stavby'!E17="","",'Rekapitulace stavby'!E17)</f>
        <v xml:space="preserve"> </v>
      </c>
      <c r="F21" s="32"/>
      <c r="G21" s="32"/>
      <c r="H21" s="32"/>
      <c r="I21" s="110" t="s">
        <v>27</v>
      </c>
      <c r="J21" s="111" t="str">
        <f>IF('Rekapitulace stavby'!AN17="","",'Rekapitulace stavby'!AN17)</f>
        <v/>
      </c>
      <c r="K21" s="32"/>
      <c r="L21" s="49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>
      <c r="A22" s="32"/>
      <c r="B22" s="37"/>
      <c r="C22" s="32"/>
      <c r="D22" s="32"/>
      <c r="E22" s="32"/>
      <c r="F22" s="32"/>
      <c r="G22" s="32"/>
      <c r="H22" s="32"/>
      <c r="I22" s="32"/>
      <c r="J22" s="32"/>
      <c r="K22" s="32"/>
      <c r="L22" s="49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7"/>
      <c r="C23" s="32"/>
      <c r="D23" s="110" t="s">
        <v>31</v>
      </c>
      <c r="E23" s="32"/>
      <c r="F23" s="32"/>
      <c r="G23" s="32"/>
      <c r="H23" s="32"/>
      <c r="I23" s="110" t="s">
        <v>25</v>
      </c>
      <c r="J23" s="111" t="str">
        <f>IF('Rekapitulace stavby'!AN19="","",'Rekapitulace stavby'!AN19)</f>
        <v/>
      </c>
      <c r="K23" s="32"/>
      <c r="L23" s="49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7"/>
      <c r="C24" s="32"/>
      <c r="D24" s="32"/>
      <c r="E24" s="111" t="str">
        <f>IF('Rekapitulace stavby'!E20="","",'Rekapitulace stavby'!E20)</f>
        <v xml:space="preserve"> </v>
      </c>
      <c r="F24" s="32"/>
      <c r="G24" s="32"/>
      <c r="H24" s="32"/>
      <c r="I24" s="110" t="s">
        <v>27</v>
      </c>
      <c r="J24" s="111" t="str">
        <f>IF('Rekapitulace stavby'!AN20="","",'Rekapitulace stavby'!AN20)</f>
        <v/>
      </c>
      <c r="K24" s="32"/>
      <c r="L24" s="49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>
      <c r="A25" s="32"/>
      <c r="B25" s="37"/>
      <c r="C25" s="32"/>
      <c r="D25" s="32"/>
      <c r="E25" s="32"/>
      <c r="F25" s="32"/>
      <c r="G25" s="32"/>
      <c r="H25" s="32"/>
      <c r="I25" s="32"/>
      <c r="J25" s="32"/>
      <c r="K25" s="32"/>
      <c r="L25" s="49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7"/>
      <c r="C26" s="32"/>
      <c r="D26" s="110" t="s">
        <v>33</v>
      </c>
      <c r="E26" s="32"/>
      <c r="F26" s="32"/>
      <c r="G26" s="32"/>
      <c r="H26" s="32"/>
      <c r="I26" s="32"/>
      <c r="J26" s="32"/>
      <c r="K26" s="32"/>
      <c r="L26" s="49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113"/>
      <c r="B27" s="114"/>
      <c r="C27" s="113"/>
      <c r="D27" s="113"/>
      <c r="E27" s="279" t="s">
        <v>1</v>
      </c>
      <c r="F27" s="279"/>
      <c r="G27" s="279"/>
      <c r="H27" s="279"/>
      <c r="I27" s="113"/>
      <c r="J27" s="113"/>
      <c r="K27" s="113"/>
      <c r="L27" s="115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</row>
    <row r="28" spans="1:31" s="2" customFormat="1" ht="6.95" customHeight="1">
      <c r="A28" s="32"/>
      <c r="B28" s="37"/>
      <c r="C28" s="32"/>
      <c r="D28" s="32"/>
      <c r="E28" s="32"/>
      <c r="F28" s="32"/>
      <c r="G28" s="32"/>
      <c r="H28" s="32"/>
      <c r="I28" s="32"/>
      <c r="J28" s="32"/>
      <c r="K28" s="32"/>
      <c r="L28" s="49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7"/>
      <c r="C29" s="32"/>
      <c r="D29" s="116"/>
      <c r="E29" s="116"/>
      <c r="F29" s="116"/>
      <c r="G29" s="116"/>
      <c r="H29" s="116"/>
      <c r="I29" s="116"/>
      <c r="J29" s="116"/>
      <c r="K29" s="116"/>
      <c r="L29" s="49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7"/>
      <c r="C30" s="32"/>
      <c r="D30" s="117" t="s">
        <v>34</v>
      </c>
      <c r="E30" s="32"/>
      <c r="F30" s="32"/>
      <c r="G30" s="32"/>
      <c r="H30" s="32"/>
      <c r="I30" s="32"/>
      <c r="J30" s="118">
        <f>ROUND(J122, 2)</f>
        <v>0</v>
      </c>
      <c r="K30" s="32"/>
      <c r="L30" s="49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7"/>
      <c r="C31" s="32"/>
      <c r="D31" s="116"/>
      <c r="E31" s="116"/>
      <c r="F31" s="116"/>
      <c r="G31" s="116"/>
      <c r="H31" s="116"/>
      <c r="I31" s="116"/>
      <c r="J31" s="116"/>
      <c r="K31" s="116"/>
      <c r="L31" s="49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7"/>
      <c r="C32" s="32"/>
      <c r="D32" s="32"/>
      <c r="E32" s="32"/>
      <c r="F32" s="119" t="s">
        <v>36</v>
      </c>
      <c r="G32" s="32"/>
      <c r="H32" s="32"/>
      <c r="I32" s="119" t="s">
        <v>35</v>
      </c>
      <c r="J32" s="119" t="s">
        <v>37</v>
      </c>
      <c r="K32" s="32"/>
      <c r="L32" s="49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>
      <c r="A33" s="32"/>
      <c r="B33" s="37"/>
      <c r="C33" s="32"/>
      <c r="D33" s="120" t="s">
        <v>38</v>
      </c>
      <c r="E33" s="110" t="s">
        <v>39</v>
      </c>
      <c r="F33" s="121">
        <f>ROUND((SUM(BE122:BE160)),  2)</f>
        <v>0</v>
      </c>
      <c r="G33" s="32"/>
      <c r="H33" s="32"/>
      <c r="I33" s="122">
        <v>0.21</v>
      </c>
      <c r="J33" s="121">
        <f>ROUND(((SUM(BE122:BE160))*I33),  2)</f>
        <v>0</v>
      </c>
      <c r="K33" s="32"/>
      <c r="L33" s="49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7"/>
      <c r="C34" s="32"/>
      <c r="D34" s="32"/>
      <c r="E34" s="110" t="s">
        <v>40</v>
      </c>
      <c r="F34" s="121">
        <f>ROUND((SUM(BF122:BF160)),  2)</f>
        <v>0</v>
      </c>
      <c r="G34" s="32"/>
      <c r="H34" s="32"/>
      <c r="I34" s="122">
        <v>0.12</v>
      </c>
      <c r="J34" s="121">
        <f>ROUND(((SUM(BF122:BF160))*I34),  2)</f>
        <v>0</v>
      </c>
      <c r="K34" s="32"/>
      <c r="L34" s="49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7"/>
      <c r="C35" s="32"/>
      <c r="D35" s="32"/>
      <c r="E35" s="110" t="s">
        <v>41</v>
      </c>
      <c r="F35" s="121">
        <f>ROUND((SUM(BG122:BG160)),  2)</f>
        <v>0</v>
      </c>
      <c r="G35" s="32"/>
      <c r="H35" s="32"/>
      <c r="I35" s="122">
        <v>0.21</v>
      </c>
      <c r="J35" s="121">
        <f>0</f>
        <v>0</v>
      </c>
      <c r="K35" s="32"/>
      <c r="L35" s="49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7"/>
      <c r="C36" s="32"/>
      <c r="D36" s="32"/>
      <c r="E36" s="110" t="s">
        <v>42</v>
      </c>
      <c r="F36" s="121">
        <f>ROUND((SUM(BH122:BH160)),  2)</f>
        <v>0</v>
      </c>
      <c r="G36" s="32"/>
      <c r="H36" s="32"/>
      <c r="I36" s="122">
        <v>0.12</v>
      </c>
      <c r="J36" s="121">
        <f>0</f>
        <v>0</v>
      </c>
      <c r="K36" s="32"/>
      <c r="L36" s="49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7"/>
      <c r="C37" s="32"/>
      <c r="D37" s="32"/>
      <c r="E37" s="110" t="s">
        <v>43</v>
      </c>
      <c r="F37" s="121">
        <f>ROUND((SUM(BI122:BI160)),  2)</f>
        <v>0</v>
      </c>
      <c r="G37" s="32"/>
      <c r="H37" s="32"/>
      <c r="I37" s="122">
        <v>0</v>
      </c>
      <c r="J37" s="121">
        <f>0</f>
        <v>0</v>
      </c>
      <c r="K37" s="32"/>
      <c r="L37" s="49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>
      <c r="A38" s="32"/>
      <c r="B38" s="37"/>
      <c r="C38" s="32"/>
      <c r="D38" s="32"/>
      <c r="E38" s="32"/>
      <c r="F38" s="32"/>
      <c r="G38" s="32"/>
      <c r="H38" s="32"/>
      <c r="I38" s="32"/>
      <c r="J38" s="32"/>
      <c r="K38" s="32"/>
      <c r="L38" s="49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7"/>
      <c r="C39" s="123"/>
      <c r="D39" s="124" t="s">
        <v>44</v>
      </c>
      <c r="E39" s="125"/>
      <c r="F39" s="125"/>
      <c r="G39" s="126" t="s">
        <v>45</v>
      </c>
      <c r="H39" s="127" t="s">
        <v>46</v>
      </c>
      <c r="I39" s="125"/>
      <c r="J39" s="128">
        <f>SUM(J30:J37)</f>
        <v>0</v>
      </c>
      <c r="K39" s="129"/>
      <c r="L39" s="49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>
      <c r="A40" s="32"/>
      <c r="B40" s="37"/>
      <c r="C40" s="32"/>
      <c r="D40" s="32"/>
      <c r="E40" s="32"/>
      <c r="F40" s="32"/>
      <c r="G40" s="32"/>
      <c r="H40" s="32"/>
      <c r="I40" s="32"/>
      <c r="J40" s="32"/>
      <c r="K40" s="32"/>
      <c r="L40" s="49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>
      <c r="B41" s="18"/>
      <c r="L41" s="18"/>
    </row>
    <row r="42" spans="1:31" s="1" customFormat="1" ht="14.45" customHeight="1">
      <c r="B42" s="18"/>
      <c r="L42" s="18"/>
    </row>
    <row r="43" spans="1:31" s="1" customFormat="1" ht="14.45" customHeight="1">
      <c r="B43" s="18"/>
      <c r="L43" s="18"/>
    </row>
    <row r="44" spans="1:31" s="1" customFormat="1" ht="14.45" customHeight="1">
      <c r="B44" s="18"/>
      <c r="L44" s="18"/>
    </row>
    <row r="45" spans="1:31" s="1" customFormat="1" ht="14.45" customHeight="1">
      <c r="B45" s="18"/>
      <c r="L45" s="18"/>
    </row>
    <row r="46" spans="1:31" s="1" customFormat="1" ht="14.45" customHeight="1">
      <c r="B46" s="18"/>
      <c r="L46" s="18"/>
    </row>
    <row r="47" spans="1:31" s="1" customFormat="1" ht="14.45" customHeight="1">
      <c r="B47" s="18"/>
      <c r="L47" s="18"/>
    </row>
    <row r="48" spans="1:31" s="1" customFormat="1" ht="14.45" customHeight="1">
      <c r="B48" s="18"/>
      <c r="L48" s="18"/>
    </row>
    <row r="49" spans="1:31" s="1" customFormat="1" ht="14.45" customHeight="1">
      <c r="B49" s="18"/>
      <c r="L49" s="18"/>
    </row>
    <row r="50" spans="1:31" s="2" customFormat="1" ht="14.45" customHeight="1">
      <c r="B50" s="49"/>
      <c r="D50" s="130" t="s">
        <v>47</v>
      </c>
      <c r="E50" s="131"/>
      <c r="F50" s="131"/>
      <c r="G50" s="130" t="s">
        <v>48</v>
      </c>
      <c r="H50" s="131"/>
      <c r="I50" s="131"/>
      <c r="J50" s="131"/>
      <c r="K50" s="131"/>
      <c r="L50" s="49"/>
    </row>
    <row r="51" spans="1:31" ht="11.25">
      <c r="B51" s="18"/>
      <c r="L51" s="18"/>
    </row>
    <row r="52" spans="1:31" ht="11.25">
      <c r="B52" s="18"/>
      <c r="L52" s="18"/>
    </row>
    <row r="53" spans="1:31" ht="11.25">
      <c r="B53" s="18"/>
      <c r="L53" s="18"/>
    </row>
    <row r="54" spans="1:31" ht="11.25">
      <c r="B54" s="18"/>
      <c r="L54" s="18"/>
    </row>
    <row r="55" spans="1:31" ht="11.25">
      <c r="B55" s="18"/>
      <c r="L55" s="18"/>
    </row>
    <row r="56" spans="1:31" ht="11.25">
      <c r="B56" s="18"/>
      <c r="L56" s="18"/>
    </row>
    <row r="57" spans="1:31" ht="11.25">
      <c r="B57" s="18"/>
      <c r="L57" s="18"/>
    </row>
    <row r="58" spans="1:31" ht="11.25">
      <c r="B58" s="18"/>
      <c r="L58" s="18"/>
    </row>
    <row r="59" spans="1:31" ht="11.25">
      <c r="B59" s="18"/>
      <c r="L59" s="18"/>
    </row>
    <row r="60" spans="1:31" ht="11.25">
      <c r="B60" s="18"/>
      <c r="L60" s="18"/>
    </row>
    <row r="61" spans="1:31" s="2" customFormat="1" ht="12.75">
      <c r="A61" s="32"/>
      <c r="B61" s="37"/>
      <c r="C61" s="32"/>
      <c r="D61" s="132" t="s">
        <v>49</v>
      </c>
      <c r="E61" s="133"/>
      <c r="F61" s="134" t="s">
        <v>50</v>
      </c>
      <c r="G61" s="132" t="s">
        <v>49</v>
      </c>
      <c r="H61" s="133"/>
      <c r="I61" s="133"/>
      <c r="J61" s="135" t="s">
        <v>50</v>
      </c>
      <c r="K61" s="133"/>
      <c r="L61" s="49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18"/>
      <c r="L62" s="18"/>
    </row>
    <row r="63" spans="1:31" ht="11.25">
      <c r="B63" s="18"/>
      <c r="L63" s="18"/>
    </row>
    <row r="64" spans="1:31" ht="11.25">
      <c r="B64" s="18"/>
      <c r="L64" s="18"/>
    </row>
    <row r="65" spans="1:31" s="2" customFormat="1" ht="12.75">
      <c r="A65" s="32"/>
      <c r="B65" s="37"/>
      <c r="C65" s="32"/>
      <c r="D65" s="130" t="s">
        <v>51</v>
      </c>
      <c r="E65" s="136"/>
      <c r="F65" s="136"/>
      <c r="G65" s="130" t="s">
        <v>52</v>
      </c>
      <c r="H65" s="136"/>
      <c r="I65" s="136"/>
      <c r="J65" s="136"/>
      <c r="K65" s="136"/>
      <c r="L65" s="49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18"/>
      <c r="L66" s="18"/>
    </row>
    <row r="67" spans="1:31" ht="11.25">
      <c r="B67" s="18"/>
      <c r="L67" s="18"/>
    </row>
    <row r="68" spans="1:31" ht="11.25">
      <c r="B68" s="18"/>
      <c r="L68" s="18"/>
    </row>
    <row r="69" spans="1:31" ht="11.25">
      <c r="B69" s="18"/>
      <c r="L69" s="18"/>
    </row>
    <row r="70" spans="1:31" ht="11.25">
      <c r="B70" s="18"/>
      <c r="L70" s="18"/>
    </row>
    <row r="71" spans="1:31" ht="11.25">
      <c r="B71" s="18"/>
      <c r="L71" s="18"/>
    </row>
    <row r="72" spans="1:31" ht="11.25">
      <c r="B72" s="18"/>
      <c r="L72" s="18"/>
    </row>
    <row r="73" spans="1:31" ht="11.25">
      <c r="B73" s="18"/>
      <c r="L73" s="18"/>
    </row>
    <row r="74" spans="1:31" ht="11.25">
      <c r="B74" s="18"/>
      <c r="L74" s="18"/>
    </row>
    <row r="75" spans="1:31" ht="11.25">
      <c r="B75" s="18"/>
      <c r="L75" s="18"/>
    </row>
    <row r="76" spans="1:31" s="2" customFormat="1" ht="12.75">
      <c r="A76" s="32"/>
      <c r="B76" s="37"/>
      <c r="C76" s="32"/>
      <c r="D76" s="132" t="s">
        <v>49</v>
      </c>
      <c r="E76" s="133"/>
      <c r="F76" s="134" t="s">
        <v>50</v>
      </c>
      <c r="G76" s="132" t="s">
        <v>49</v>
      </c>
      <c r="H76" s="133"/>
      <c r="I76" s="133"/>
      <c r="J76" s="135" t="s">
        <v>50</v>
      </c>
      <c r="K76" s="133"/>
      <c r="L76" s="49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137"/>
      <c r="C77" s="138"/>
      <c r="D77" s="138"/>
      <c r="E77" s="138"/>
      <c r="F77" s="138"/>
      <c r="G77" s="138"/>
      <c r="H77" s="138"/>
      <c r="I77" s="138"/>
      <c r="J77" s="138"/>
      <c r="K77" s="138"/>
      <c r="L77" s="49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>
      <c r="A81" s="32"/>
      <c r="B81" s="139"/>
      <c r="C81" s="140"/>
      <c r="D81" s="140"/>
      <c r="E81" s="140"/>
      <c r="F81" s="140"/>
      <c r="G81" s="140"/>
      <c r="H81" s="140"/>
      <c r="I81" s="140"/>
      <c r="J81" s="140"/>
      <c r="K81" s="140"/>
      <c r="L81" s="49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>
      <c r="A82" s="32"/>
      <c r="B82" s="33"/>
      <c r="C82" s="21" t="s">
        <v>103</v>
      </c>
      <c r="D82" s="34"/>
      <c r="E82" s="34"/>
      <c r="F82" s="34"/>
      <c r="G82" s="34"/>
      <c r="H82" s="34"/>
      <c r="I82" s="34"/>
      <c r="J82" s="34"/>
      <c r="K82" s="34"/>
      <c r="L82" s="49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>
      <c r="A83" s="32"/>
      <c r="B83" s="33"/>
      <c r="C83" s="34"/>
      <c r="D83" s="34"/>
      <c r="E83" s="34"/>
      <c r="F83" s="34"/>
      <c r="G83" s="34"/>
      <c r="H83" s="34"/>
      <c r="I83" s="34"/>
      <c r="J83" s="34"/>
      <c r="K83" s="34"/>
      <c r="L83" s="49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7" t="s">
        <v>16</v>
      </c>
      <c r="D84" s="34"/>
      <c r="E84" s="34"/>
      <c r="F84" s="34"/>
      <c r="G84" s="34"/>
      <c r="H84" s="34"/>
      <c r="I84" s="34"/>
      <c r="J84" s="34"/>
      <c r="K84" s="34"/>
      <c r="L84" s="49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>
      <c r="A85" s="32"/>
      <c r="B85" s="33"/>
      <c r="C85" s="34"/>
      <c r="D85" s="34"/>
      <c r="E85" s="280" t="str">
        <f>E7</f>
        <v>Oprava místních komunikací V obci Hrádek 2024</v>
      </c>
      <c r="F85" s="281"/>
      <c r="G85" s="281"/>
      <c r="H85" s="281"/>
      <c r="I85" s="34"/>
      <c r="J85" s="34"/>
      <c r="K85" s="34"/>
      <c r="L85" s="49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>
      <c r="A86" s="32"/>
      <c r="B86" s="33"/>
      <c r="C86" s="27" t="s">
        <v>101</v>
      </c>
      <c r="D86" s="34"/>
      <c r="E86" s="34"/>
      <c r="F86" s="34"/>
      <c r="G86" s="34"/>
      <c r="H86" s="34"/>
      <c r="I86" s="34"/>
      <c r="J86" s="34"/>
      <c r="K86" s="34"/>
      <c r="L86" s="49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>
      <c r="A87" s="32"/>
      <c r="B87" s="33"/>
      <c r="C87" s="34"/>
      <c r="D87" s="34"/>
      <c r="E87" s="232" t="str">
        <f>E9</f>
        <v>04 - MK KEMPČICE TOČNA</v>
      </c>
      <c r="F87" s="282"/>
      <c r="G87" s="282"/>
      <c r="H87" s="282"/>
      <c r="I87" s="34"/>
      <c r="J87" s="34"/>
      <c r="K87" s="34"/>
      <c r="L87" s="49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>
      <c r="A88" s="32"/>
      <c r="B88" s="33"/>
      <c r="C88" s="34"/>
      <c r="D88" s="34"/>
      <c r="E88" s="34"/>
      <c r="F88" s="34"/>
      <c r="G88" s="34"/>
      <c r="H88" s="34"/>
      <c r="I88" s="34"/>
      <c r="J88" s="34"/>
      <c r="K88" s="34"/>
      <c r="L88" s="49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>
      <c r="A89" s="32"/>
      <c r="B89" s="33"/>
      <c r="C89" s="27" t="s">
        <v>20</v>
      </c>
      <c r="D89" s="34"/>
      <c r="E89" s="34"/>
      <c r="F89" s="25" t="str">
        <f>F12</f>
        <v>Hrádek</v>
      </c>
      <c r="G89" s="34"/>
      <c r="H89" s="34"/>
      <c r="I89" s="27" t="s">
        <v>22</v>
      </c>
      <c r="J89" s="64" t="str">
        <f>IF(J12="","",J12)</f>
        <v>19. 8. 2024</v>
      </c>
      <c r="K89" s="34"/>
      <c r="L89" s="49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>
      <c r="A90" s="32"/>
      <c r="B90" s="33"/>
      <c r="C90" s="34"/>
      <c r="D90" s="34"/>
      <c r="E90" s="34"/>
      <c r="F90" s="34"/>
      <c r="G90" s="34"/>
      <c r="H90" s="34"/>
      <c r="I90" s="34"/>
      <c r="J90" s="34"/>
      <c r="K90" s="34"/>
      <c r="L90" s="49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15.2" customHeight="1">
      <c r="A91" s="32"/>
      <c r="B91" s="33"/>
      <c r="C91" s="27" t="s">
        <v>24</v>
      </c>
      <c r="D91" s="34"/>
      <c r="E91" s="34"/>
      <c r="F91" s="25" t="str">
        <f>E15</f>
        <v xml:space="preserve"> </v>
      </c>
      <c r="G91" s="34"/>
      <c r="H91" s="34"/>
      <c r="I91" s="27" t="s">
        <v>30</v>
      </c>
      <c r="J91" s="30" t="str">
        <f>E21</f>
        <v xml:space="preserve"> </v>
      </c>
      <c r="K91" s="34"/>
      <c r="L91" s="49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customHeight="1">
      <c r="A92" s="32"/>
      <c r="B92" s="33"/>
      <c r="C92" s="27" t="s">
        <v>28</v>
      </c>
      <c r="D92" s="34"/>
      <c r="E92" s="34"/>
      <c r="F92" s="25" t="str">
        <f>IF(E18="","",E18)</f>
        <v>Vyplň údaj</v>
      </c>
      <c r="G92" s="34"/>
      <c r="H92" s="34"/>
      <c r="I92" s="27" t="s">
        <v>31</v>
      </c>
      <c r="J92" s="30" t="str">
        <f>E24</f>
        <v xml:space="preserve"> </v>
      </c>
      <c r="K92" s="34"/>
      <c r="L92" s="49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4"/>
      <c r="D93" s="34"/>
      <c r="E93" s="34"/>
      <c r="F93" s="34"/>
      <c r="G93" s="34"/>
      <c r="H93" s="34"/>
      <c r="I93" s="34"/>
      <c r="J93" s="34"/>
      <c r="K93" s="34"/>
      <c r="L93" s="49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>
      <c r="A94" s="32"/>
      <c r="B94" s="33"/>
      <c r="C94" s="141" t="s">
        <v>104</v>
      </c>
      <c r="D94" s="142"/>
      <c r="E94" s="142"/>
      <c r="F94" s="142"/>
      <c r="G94" s="142"/>
      <c r="H94" s="142"/>
      <c r="I94" s="142"/>
      <c r="J94" s="143" t="s">
        <v>105</v>
      </c>
      <c r="K94" s="142"/>
      <c r="L94" s="49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>
      <c r="A95" s="32"/>
      <c r="B95" s="33"/>
      <c r="C95" s="34"/>
      <c r="D95" s="34"/>
      <c r="E95" s="34"/>
      <c r="F95" s="34"/>
      <c r="G95" s="34"/>
      <c r="H95" s="34"/>
      <c r="I95" s="34"/>
      <c r="J95" s="34"/>
      <c r="K95" s="34"/>
      <c r="L95" s="49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>
      <c r="A96" s="32"/>
      <c r="B96" s="33"/>
      <c r="C96" s="144" t="s">
        <v>106</v>
      </c>
      <c r="D96" s="34"/>
      <c r="E96" s="34"/>
      <c r="F96" s="34"/>
      <c r="G96" s="34"/>
      <c r="H96" s="34"/>
      <c r="I96" s="34"/>
      <c r="J96" s="82">
        <f>J122</f>
        <v>0</v>
      </c>
      <c r="K96" s="34"/>
      <c r="L96" s="49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5" t="s">
        <v>107</v>
      </c>
    </row>
    <row r="97" spans="1:31" s="9" customFormat="1" ht="24.95" customHeight="1">
      <c r="B97" s="145"/>
      <c r="C97" s="146"/>
      <c r="D97" s="147" t="s">
        <v>108</v>
      </c>
      <c r="E97" s="148"/>
      <c r="F97" s="148"/>
      <c r="G97" s="148"/>
      <c r="H97" s="148"/>
      <c r="I97" s="148"/>
      <c r="J97" s="149">
        <f>J123</f>
        <v>0</v>
      </c>
      <c r="K97" s="146"/>
      <c r="L97" s="150"/>
    </row>
    <row r="98" spans="1:31" s="10" customFormat="1" ht="19.899999999999999" customHeight="1">
      <c r="B98" s="151"/>
      <c r="C98" s="152"/>
      <c r="D98" s="153" t="s">
        <v>109</v>
      </c>
      <c r="E98" s="154"/>
      <c r="F98" s="154"/>
      <c r="G98" s="154"/>
      <c r="H98" s="154"/>
      <c r="I98" s="154"/>
      <c r="J98" s="155">
        <f>J124</f>
        <v>0</v>
      </c>
      <c r="K98" s="152"/>
      <c r="L98" s="156"/>
    </row>
    <row r="99" spans="1:31" s="10" customFormat="1" ht="19.899999999999999" customHeight="1">
      <c r="B99" s="151"/>
      <c r="C99" s="152"/>
      <c r="D99" s="153" t="s">
        <v>110</v>
      </c>
      <c r="E99" s="154"/>
      <c r="F99" s="154"/>
      <c r="G99" s="154"/>
      <c r="H99" s="154"/>
      <c r="I99" s="154"/>
      <c r="J99" s="155">
        <f>J129</f>
        <v>0</v>
      </c>
      <c r="K99" s="152"/>
      <c r="L99" s="156"/>
    </row>
    <row r="100" spans="1:31" s="10" customFormat="1" ht="19.899999999999999" customHeight="1">
      <c r="B100" s="151"/>
      <c r="C100" s="152"/>
      <c r="D100" s="153" t="s">
        <v>111</v>
      </c>
      <c r="E100" s="154"/>
      <c r="F100" s="154"/>
      <c r="G100" s="154"/>
      <c r="H100" s="154"/>
      <c r="I100" s="154"/>
      <c r="J100" s="155">
        <f>J139</f>
        <v>0</v>
      </c>
      <c r="K100" s="152"/>
      <c r="L100" s="156"/>
    </row>
    <row r="101" spans="1:31" s="10" customFormat="1" ht="19.899999999999999" customHeight="1">
      <c r="B101" s="151"/>
      <c r="C101" s="152"/>
      <c r="D101" s="153" t="s">
        <v>112</v>
      </c>
      <c r="E101" s="154"/>
      <c r="F101" s="154"/>
      <c r="G101" s="154"/>
      <c r="H101" s="154"/>
      <c r="I101" s="154"/>
      <c r="J101" s="155">
        <f>J145</f>
        <v>0</v>
      </c>
      <c r="K101" s="152"/>
      <c r="L101" s="156"/>
    </row>
    <row r="102" spans="1:31" s="9" customFormat="1" ht="24.95" customHeight="1">
      <c r="B102" s="145"/>
      <c r="C102" s="146"/>
      <c r="D102" s="147" t="s">
        <v>113</v>
      </c>
      <c r="E102" s="148"/>
      <c r="F102" s="148"/>
      <c r="G102" s="148"/>
      <c r="H102" s="148"/>
      <c r="I102" s="148"/>
      <c r="J102" s="149">
        <f>J157</f>
        <v>0</v>
      </c>
      <c r="K102" s="146"/>
      <c r="L102" s="150"/>
    </row>
    <row r="103" spans="1:31" s="2" customFormat="1" ht="21.75" customHeight="1">
      <c r="A103" s="32"/>
      <c r="B103" s="33"/>
      <c r="C103" s="34"/>
      <c r="D103" s="34"/>
      <c r="E103" s="34"/>
      <c r="F103" s="34"/>
      <c r="G103" s="34"/>
      <c r="H103" s="34"/>
      <c r="I103" s="34"/>
      <c r="J103" s="34"/>
      <c r="K103" s="34"/>
      <c r="L103" s="49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</row>
    <row r="104" spans="1:31" s="2" customFormat="1" ht="6.95" customHeight="1">
      <c r="A104" s="32"/>
      <c r="B104" s="52"/>
      <c r="C104" s="53"/>
      <c r="D104" s="53"/>
      <c r="E104" s="53"/>
      <c r="F104" s="53"/>
      <c r="G104" s="53"/>
      <c r="H104" s="53"/>
      <c r="I104" s="53"/>
      <c r="J104" s="53"/>
      <c r="K104" s="53"/>
      <c r="L104" s="49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8" spans="1:31" s="2" customFormat="1" ht="6.95" customHeight="1">
      <c r="A108" s="32"/>
      <c r="B108" s="54"/>
      <c r="C108" s="55"/>
      <c r="D108" s="55"/>
      <c r="E108" s="55"/>
      <c r="F108" s="55"/>
      <c r="G108" s="55"/>
      <c r="H108" s="55"/>
      <c r="I108" s="55"/>
      <c r="J108" s="55"/>
      <c r="K108" s="55"/>
      <c r="L108" s="49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31" s="2" customFormat="1" ht="24.95" customHeight="1">
      <c r="A109" s="32"/>
      <c r="B109" s="33"/>
      <c r="C109" s="21" t="s">
        <v>114</v>
      </c>
      <c r="D109" s="34"/>
      <c r="E109" s="34"/>
      <c r="F109" s="34"/>
      <c r="G109" s="34"/>
      <c r="H109" s="34"/>
      <c r="I109" s="34"/>
      <c r="J109" s="34"/>
      <c r="K109" s="34"/>
      <c r="L109" s="49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s="2" customFormat="1" ht="6.95" customHeight="1">
      <c r="A110" s="32"/>
      <c r="B110" s="33"/>
      <c r="C110" s="34"/>
      <c r="D110" s="34"/>
      <c r="E110" s="34"/>
      <c r="F110" s="34"/>
      <c r="G110" s="34"/>
      <c r="H110" s="34"/>
      <c r="I110" s="34"/>
      <c r="J110" s="34"/>
      <c r="K110" s="34"/>
      <c r="L110" s="49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12" customHeight="1">
      <c r="A111" s="32"/>
      <c r="B111" s="33"/>
      <c r="C111" s="27" t="s">
        <v>16</v>
      </c>
      <c r="D111" s="34"/>
      <c r="E111" s="34"/>
      <c r="F111" s="34"/>
      <c r="G111" s="34"/>
      <c r="H111" s="34"/>
      <c r="I111" s="34"/>
      <c r="J111" s="34"/>
      <c r="K111" s="34"/>
      <c r="L111" s="49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16.5" customHeight="1">
      <c r="A112" s="32"/>
      <c r="B112" s="33"/>
      <c r="C112" s="34"/>
      <c r="D112" s="34"/>
      <c r="E112" s="280" t="str">
        <f>E7</f>
        <v>Oprava místních komunikací V obci Hrádek 2024</v>
      </c>
      <c r="F112" s="281"/>
      <c r="G112" s="281"/>
      <c r="H112" s="281"/>
      <c r="I112" s="34"/>
      <c r="J112" s="34"/>
      <c r="K112" s="34"/>
      <c r="L112" s="49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2" customHeight="1">
      <c r="A113" s="32"/>
      <c r="B113" s="33"/>
      <c r="C113" s="27" t="s">
        <v>101</v>
      </c>
      <c r="D113" s="34"/>
      <c r="E113" s="34"/>
      <c r="F113" s="34"/>
      <c r="G113" s="34"/>
      <c r="H113" s="34"/>
      <c r="I113" s="34"/>
      <c r="J113" s="34"/>
      <c r="K113" s="34"/>
      <c r="L113" s="49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6.5" customHeight="1">
      <c r="A114" s="32"/>
      <c r="B114" s="33"/>
      <c r="C114" s="34"/>
      <c r="D114" s="34"/>
      <c r="E114" s="232" t="str">
        <f>E9</f>
        <v>04 - MK KEMPČICE TOČNA</v>
      </c>
      <c r="F114" s="282"/>
      <c r="G114" s="282"/>
      <c r="H114" s="282"/>
      <c r="I114" s="34"/>
      <c r="J114" s="34"/>
      <c r="K114" s="34"/>
      <c r="L114" s="49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6.95" customHeight="1">
      <c r="A115" s="32"/>
      <c r="B115" s="33"/>
      <c r="C115" s="34"/>
      <c r="D115" s="34"/>
      <c r="E115" s="34"/>
      <c r="F115" s="34"/>
      <c r="G115" s="34"/>
      <c r="H115" s="34"/>
      <c r="I115" s="34"/>
      <c r="J115" s="34"/>
      <c r="K115" s="34"/>
      <c r="L115" s="49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2" customHeight="1">
      <c r="A116" s="32"/>
      <c r="B116" s="33"/>
      <c r="C116" s="27" t="s">
        <v>20</v>
      </c>
      <c r="D116" s="34"/>
      <c r="E116" s="34"/>
      <c r="F116" s="25" t="str">
        <f>F12</f>
        <v>Hrádek</v>
      </c>
      <c r="G116" s="34"/>
      <c r="H116" s="34"/>
      <c r="I116" s="27" t="s">
        <v>22</v>
      </c>
      <c r="J116" s="64" t="str">
        <f>IF(J12="","",J12)</f>
        <v>19. 8. 2024</v>
      </c>
      <c r="K116" s="34"/>
      <c r="L116" s="49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6.95" customHeight="1">
      <c r="A117" s="32"/>
      <c r="B117" s="33"/>
      <c r="C117" s="34"/>
      <c r="D117" s="34"/>
      <c r="E117" s="34"/>
      <c r="F117" s="34"/>
      <c r="G117" s="34"/>
      <c r="H117" s="34"/>
      <c r="I117" s="34"/>
      <c r="J117" s="34"/>
      <c r="K117" s="34"/>
      <c r="L117" s="49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15.2" customHeight="1">
      <c r="A118" s="32"/>
      <c r="B118" s="33"/>
      <c r="C118" s="27" t="s">
        <v>24</v>
      </c>
      <c r="D118" s="34"/>
      <c r="E118" s="34"/>
      <c r="F118" s="25" t="str">
        <f>E15</f>
        <v xml:space="preserve"> </v>
      </c>
      <c r="G118" s="34"/>
      <c r="H118" s="34"/>
      <c r="I118" s="27" t="s">
        <v>30</v>
      </c>
      <c r="J118" s="30" t="str">
        <f>E21</f>
        <v xml:space="preserve"> </v>
      </c>
      <c r="K118" s="34"/>
      <c r="L118" s="49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15.2" customHeight="1">
      <c r="A119" s="32"/>
      <c r="B119" s="33"/>
      <c r="C119" s="27" t="s">
        <v>28</v>
      </c>
      <c r="D119" s="34"/>
      <c r="E119" s="34"/>
      <c r="F119" s="25" t="str">
        <f>IF(E18="","",E18)</f>
        <v>Vyplň údaj</v>
      </c>
      <c r="G119" s="34"/>
      <c r="H119" s="34"/>
      <c r="I119" s="27" t="s">
        <v>31</v>
      </c>
      <c r="J119" s="30" t="str">
        <f>E24</f>
        <v xml:space="preserve"> </v>
      </c>
      <c r="K119" s="34"/>
      <c r="L119" s="49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10.35" customHeight="1">
      <c r="A120" s="32"/>
      <c r="B120" s="33"/>
      <c r="C120" s="34"/>
      <c r="D120" s="34"/>
      <c r="E120" s="34"/>
      <c r="F120" s="34"/>
      <c r="G120" s="34"/>
      <c r="H120" s="34"/>
      <c r="I120" s="34"/>
      <c r="J120" s="34"/>
      <c r="K120" s="34"/>
      <c r="L120" s="49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11" customFormat="1" ht="29.25" customHeight="1">
      <c r="A121" s="157"/>
      <c r="B121" s="158"/>
      <c r="C121" s="159" t="s">
        <v>115</v>
      </c>
      <c r="D121" s="160" t="s">
        <v>59</v>
      </c>
      <c r="E121" s="160" t="s">
        <v>55</v>
      </c>
      <c r="F121" s="160" t="s">
        <v>56</v>
      </c>
      <c r="G121" s="160" t="s">
        <v>116</v>
      </c>
      <c r="H121" s="160" t="s">
        <v>117</v>
      </c>
      <c r="I121" s="160" t="s">
        <v>118</v>
      </c>
      <c r="J121" s="161" t="s">
        <v>105</v>
      </c>
      <c r="K121" s="162" t="s">
        <v>119</v>
      </c>
      <c r="L121" s="163"/>
      <c r="M121" s="73" t="s">
        <v>1</v>
      </c>
      <c r="N121" s="74" t="s">
        <v>38</v>
      </c>
      <c r="O121" s="74" t="s">
        <v>120</v>
      </c>
      <c r="P121" s="74" t="s">
        <v>121</v>
      </c>
      <c r="Q121" s="74" t="s">
        <v>122</v>
      </c>
      <c r="R121" s="74" t="s">
        <v>123</v>
      </c>
      <c r="S121" s="74" t="s">
        <v>124</v>
      </c>
      <c r="T121" s="75" t="s">
        <v>125</v>
      </c>
      <c r="U121" s="157"/>
      <c r="V121" s="157"/>
      <c r="W121" s="157"/>
      <c r="X121" s="157"/>
      <c r="Y121" s="157"/>
      <c r="Z121" s="157"/>
      <c r="AA121" s="157"/>
      <c r="AB121" s="157"/>
      <c r="AC121" s="157"/>
      <c r="AD121" s="157"/>
      <c r="AE121" s="157"/>
    </row>
    <row r="122" spans="1:65" s="2" customFormat="1" ht="22.9" customHeight="1">
      <c r="A122" s="32"/>
      <c r="B122" s="33"/>
      <c r="C122" s="80" t="s">
        <v>126</v>
      </c>
      <c r="D122" s="34"/>
      <c r="E122" s="34"/>
      <c r="F122" s="34"/>
      <c r="G122" s="34"/>
      <c r="H122" s="34"/>
      <c r="I122" s="34"/>
      <c r="J122" s="164">
        <f>BK122</f>
        <v>0</v>
      </c>
      <c r="K122" s="34"/>
      <c r="L122" s="37"/>
      <c r="M122" s="76"/>
      <c r="N122" s="165"/>
      <c r="O122" s="77"/>
      <c r="P122" s="166">
        <f>P123+P157</f>
        <v>0</v>
      </c>
      <c r="Q122" s="77"/>
      <c r="R122" s="166">
        <f>R123+R157</f>
        <v>0</v>
      </c>
      <c r="S122" s="77"/>
      <c r="T122" s="167">
        <f>T123+T157</f>
        <v>52.199999999999996</v>
      </c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T122" s="15" t="s">
        <v>73</v>
      </c>
      <c r="AU122" s="15" t="s">
        <v>107</v>
      </c>
      <c r="BK122" s="168">
        <f>BK123+BK157</f>
        <v>0</v>
      </c>
    </row>
    <row r="123" spans="1:65" s="12" customFormat="1" ht="25.9" customHeight="1">
      <c r="B123" s="169"/>
      <c r="C123" s="170"/>
      <c r="D123" s="171" t="s">
        <v>73</v>
      </c>
      <c r="E123" s="172" t="s">
        <v>127</v>
      </c>
      <c r="F123" s="172" t="s">
        <v>128</v>
      </c>
      <c r="G123" s="170"/>
      <c r="H123" s="170"/>
      <c r="I123" s="173"/>
      <c r="J123" s="174">
        <f>BK123</f>
        <v>0</v>
      </c>
      <c r="K123" s="170"/>
      <c r="L123" s="175"/>
      <c r="M123" s="176"/>
      <c r="N123" s="177"/>
      <c r="O123" s="177"/>
      <c r="P123" s="178">
        <f>P124+P129+P139+P145</f>
        <v>0</v>
      </c>
      <c r="Q123" s="177"/>
      <c r="R123" s="178">
        <f>R124+R129+R139+R145</f>
        <v>0</v>
      </c>
      <c r="S123" s="177"/>
      <c r="T123" s="179">
        <f>T124+T129+T139+T145</f>
        <v>52.199999999999996</v>
      </c>
      <c r="AR123" s="180" t="s">
        <v>82</v>
      </c>
      <c r="AT123" s="181" t="s">
        <v>73</v>
      </c>
      <c r="AU123" s="181" t="s">
        <v>74</v>
      </c>
      <c r="AY123" s="180" t="s">
        <v>129</v>
      </c>
      <c r="BK123" s="182">
        <f>BK124+BK129+BK139+BK145</f>
        <v>0</v>
      </c>
    </row>
    <row r="124" spans="1:65" s="12" customFormat="1" ht="22.9" customHeight="1">
      <c r="B124" s="169"/>
      <c r="C124" s="170"/>
      <c r="D124" s="171" t="s">
        <v>73</v>
      </c>
      <c r="E124" s="183" t="s">
        <v>82</v>
      </c>
      <c r="F124" s="183" t="s">
        <v>130</v>
      </c>
      <c r="G124" s="170"/>
      <c r="H124" s="170"/>
      <c r="I124" s="173"/>
      <c r="J124" s="184">
        <f>BK124</f>
        <v>0</v>
      </c>
      <c r="K124" s="170"/>
      <c r="L124" s="175"/>
      <c r="M124" s="176"/>
      <c r="N124" s="177"/>
      <c r="O124" s="177"/>
      <c r="P124" s="178">
        <f>SUM(P125:P128)</f>
        <v>0</v>
      </c>
      <c r="Q124" s="177"/>
      <c r="R124" s="178">
        <f>SUM(R125:R128)</f>
        <v>0</v>
      </c>
      <c r="S124" s="177"/>
      <c r="T124" s="179">
        <f>SUM(T125:T128)</f>
        <v>52.199999999999996</v>
      </c>
      <c r="AR124" s="180" t="s">
        <v>82</v>
      </c>
      <c r="AT124" s="181" t="s">
        <v>73</v>
      </c>
      <c r="AU124" s="181" t="s">
        <v>82</v>
      </c>
      <c r="AY124" s="180" t="s">
        <v>129</v>
      </c>
      <c r="BK124" s="182">
        <f>SUM(BK125:BK128)</f>
        <v>0</v>
      </c>
    </row>
    <row r="125" spans="1:65" s="2" customFormat="1" ht="33" customHeight="1">
      <c r="A125" s="32"/>
      <c r="B125" s="33"/>
      <c r="C125" s="185" t="s">
        <v>82</v>
      </c>
      <c r="D125" s="185" t="s">
        <v>131</v>
      </c>
      <c r="E125" s="186" t="s">
        <v>132</v>
      </c>
      <c r="F125" s="187" t="s">
        <v>133</v>
      </c>
      <c r="G125" s="188" t="s">
        <v>134</v>
      </c>
      <c r="H125" s="189">
        <v>180</v>
      </c>
      <c r="I125" s="190"/>
      <c r="J125" s="191">
        <f>ROUND(I125*H125,2)</f>
        <v>0</v>
      </c>
      <c r="K125" s="192"/>
      <c r="L125" s="37"/>
      <c r="M125" s="193" t="s">
        <v>1</v>
      </c>
      <c r="N125" s="194" t="s">
        <v>39</v>
      </c>
      <c r="O125" s="69"/>
      <c r="P125" s="195">
        <f>O125*H125</f>
        <v>0</v>
      </c>
      <c r="Q125" s="195">
        <v>0</v>
      </c>
      <c r="R125" s="195">
        <f>Q125*H125</f>
        <v>0</v>
      </c>
      <c r="S125" s="195">
        <v>0.28999999999999998</v>
      </c>
      <c r="T125" s="196">
        <f>S125*H125</f>
        <v>52.199999999999996</v>
      </c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R125" s="197" t="s">
        <v>135</v>
      </c>
      <c r="AT125" s="197" t="s">
        <v>131</v>
      </c>
      <c r="AU125" s="197" t="s">
        <v>84</v>
      </c>
      <c r="AY125" s="15" t="s">
        <v>129</v>
      </c>
      <c r="BE125" s="198">
        <f>IF(N125="základní",J125,0)</f>
        <v>0</v>
      </c>
      <c r="BF125" s="198">
        <f>IF(N125="snížená",J125,0)</f>
        <v>0</v>
      </c>
      <c r="BG125" s="198">
        <f>IF(N125="zákl. přenesená",J125,0)</f>
        <v>0</v>
      </c>
      <c r="BH125" s="198">
        <f>IF(N125="sníž. přenesená",J125,0)</f>
        <v>0</v>
      </c>
      <c r="BI125" s="198">
        <f>IF(N125="nulová",J125,0)</f>
        <v>0</v>
      </c>
      <c r="BJ125" s="15" t="s">
        <v>82</v>
      </c>
      <c r="BK125" s="198">
        <f>ROUND(I125*H125,2)</f>
        <v>0</v>
      </c>
      <c r="BL125" s="15" t="s">
        <v>135</v>
      </c>
      <c r="BM125" s="197" t="s">
        <v>136</v>
      </c>
    </row>
    <row r="126" spans="1:65" s="2" customFormat="1" ht="39">
      <c r="A126" s="32"/>
      <c r="B126" s="33"/>
      <c r="C126" s="34"/>
      <c r="D126" s="199" t="s">
        <v>137</v>
      </c>
      <c r="E126" s="34"/>
      <c r="F126" s="200" t="s">
        <v>138</v>
      </c>
      <c r="G126" s="34"/>
      <c r="H126" s="34"/>
      <c r="I126" s="201"/>
      <c r="J126" s="34"/>
      <c r="K126" s="34"/>
      <c r="L126" s="37"/>
      <c r="M126" s="202"/>
      <c r="N126" s="203"/>
      <c r="O126" s="69"/>
      <c r="P126" s="69"/>
      <c r="Q126" s="69"/>
      <c r="R126" s="69"/>
      <c r="S126" s="69"/>
      <c r="T126" s="70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T126" s="15" t="s">
        <v>137</v>
      </c>
      <c r="AU126" s="15" t="s">
        <v>84</v>
      </c>
    </row>
    <row r="127" spans="1:65" s="2" customFormat="1" ht="11.25">
      <c r="A127" s="32"/>
      <c r="B127" s="33"/>
      <c r="C127" s="34"/>
      <c r="D127" s="204" t="s">
        <v>139</v>
      </c>
      <c r="E127" s="34"/>
      <c r="F127" s="205" t="s">
        <v>140</v>
      </c>
      <c r="G127" s="34"/>
      <c r="H127" s="34"/>
      <c r="I127" s="201"/>
      <c r="J127" s="34"/>
      <c r="K127" s="34"/>
      <c r="L127" s="37"/>
      <c r="M127" s="202"/>
      <c r="N127" s="203"/>
      <c r="O127" s="69"/>
      <c r="P127" s="69"/>
      <c r="Q127" s="69"/>
      <c r="R127" s="69"/>
      <c r="S127" s="69"/>
      <c r="T127" s="70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T127" s="15" t="s">
        <v>139</v>
      </c>
      <c r="AU127" s="15" t="s">
        <v>84</v>
      </c>
    </row>
    <row r="128" spans="1:65" s="2" customFormat="1" ht="19.5">
      <c r="A128" s="32"/>
      <c r="B128" s="33"/>
      <c r="C128" s="34"/>
      <c r="D128" s="199" t="s">
        <v>141</v>
      </c>
      <c r="E128" s="34"/>
      <c r="F128" s="206" t="s">
        <v>142</v>
      </c>
      <c r="G128" s="34"/>
      <c r="H128" s="34"/>
      <c r="I128" s="201"/>
      <c r="J128" s="34"/>
      <c r="K128" s="34"/>
      <c r="L128" s="37"/>
      <c r="M128" s="202"/>
      <c r="N128" s="203"/>
      <c r="O128" s="69"/>
      <c r="P128" s="69"/>
      <c r="Q128" s="69"/>
      <c r="R128" s="69"/>
      <c r="S128" s="69"/>
      <c r="T128" s="70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T128" s="15" t="s">
        <v>141</v>
      </c>
      <c r="AU128" s="15" t="s">
        <v>84</v>
      </c>
    </row>
    <row r="129" spans="1:65" s="12" customFormat="1" ht="22.9" customHeight="1">
      <c r="B129" s="169"/>
      <c r="C129" s="170"/>
      <c r="D129" s="171" t="s">
        <v>73</v>
      </c>
      <c r="E129" s="183" t="s">
        <v>148</v>
      </c>
      <c r="F129" s="183" t="s">
        <v>149</v>
      </c>
      <c r="G129" s="170"/>
      <c r="H129" s="170"/>
      <c r="I129" s="173"/>
      <c r="J129" s="184">
        <f>BK129</f>
        <v>0</v>
      </c>
      <c r="K129" s="170"/>
      <c r="L129" s="175"/>
      <c r="M129" s="176"/>
      <c r="N129" s="177"/>
      <c r="O129" s="177"/>
      <c r="P129" s="178">
        <f>SUM(P130:P138)</f>
        <v>0</v>
      </c>
      <c r="Q129" s="177"/>
      <c r="R129" s="178">
        <f>SUM(R130:R138)</f>
        <v>0</v>
      </c>
      <c r="S129" s="177"/>
      <c r="T129" s="179">
        <f>SUM(T130:T138)</f>
        <v>0</v>
      </c>
      <c r="AR129" s="180" t="s">
        <v>82</v>
      </c>
      <c r="AT129" s="181" t="s">
        <v>73</v>
      </c>
      <c r="AU129" s="181" t="s">
        <v>82</v>
      </c>
      <c r="AY129" s="180" t="s">
        <v>129</v>
      </c>
      <c r="BK129" s="182">
        <f>SUM(BK130:BK138)</f>
        <v>0</v>
      </c>
    </row>
    <row r="130" spans="1:65" s="2" customFormat="1" ht="21.75" customHeight="1">
      <c r="A130" s="32"/>
      <c r="B130" s="33"/>
      <c r="C130" s="185" t="s">
        <v>8</v>
      </c>
      <c r="D130" s="185" t="s">
        <v>131</v>
      </c>
      <c r="E130" s="186" t="s">
        <v>266</v>
      </c>
      <c r="F130" s="187" t="s">
        <v>267</v>
      </c>
      <c r="G130" s="188" t="s">
        <v>134</v>
      </c>
      <c r="H130" s="189">
        <v>180</v>
      </c>
      <c r="I130" s="190"/>
      <c r="J130" s="191">
        <f>ROUND(I130*H130,2)</f>
        <v>0</v>
      </c>
      <c r="K130" s="192"/>
      <c r="L130" s="37"/>
      <c r="M130" s="193" t="s">
        <v>1</v>
      </c>
      <c r="N130" s="194" t="s">
        <v>39</v>
      </c>
      <c r="O130" s="69"/>
      <c r="P130" s="195">
        <f>O130*H130</f>
        <v>0</v>
      </c>
      <c r="Q130" s="195">
        <v>0</v>
      </c>
      <c r="R130" s="195">
        <f>Q130*H130</f>
        <v>0</v>
      </c>
      <c r="S130" s="195">
        <v>0</v>
      </c>
      <c r="T130" s="196">
        <f>S130*H130</f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97" t="s">
        <v>135</v>
      </c>
      <c r="AT130" s="197" t="s">
        <v>131</v>
      </c>
      <c r="AU130" s="197" t="s">
        <v>84</v>
      </c>
      <c r="AY130" s="15" t="s">
        <v>129</v>
      </c>
      <c r="BE130" s="198">
        <f>IF(N130="základní",J130,0)</f>
        <v>0</v>
      </c>
      <c r="BF130" s="198">
        <f>IF(N130="snížená",J130,0)</f>
        <v>0</v>
      </c>
      <c r="BG130" s="198">
        <f>IF(N130="zákl. přenesená",J130,0)</f>
        <v>0</v>
      </c>
      <c r="BH130" s="198">
        <f>IF(N130="sníž. přenesená",J130,0)</f>
        <v>0</v>
      </c>
      <c r="BI130" s="198">
        <f>IF(N130="nulová",J130,0)</f>
        <v>0</v>
      </c>
      <c r="BJ130" s="15" t="s">
        <v>82</v>
      </c>
      <c r="BK130" s="198">
        <f>ROUND(I130*H130,2)</f>
        <v>0</v>
      </c>
      <c r="BL130" s="15" t="s">
        <v>135</v>
      </c>
      <c r="BM130" s="197" t="s">
        <v>268</v>
      </c>
    </row>
    <row r="131" spans="1:65" s="2" customFormat="1" ht="19.5">
      <c r="A131" s="32"/>
      <c r="B131" s="33"/>
      <c r="C131" s="34"/>
      <c r="D131" s="199" t="s">
        <v>137</v>
      </c>
      <c r="E131" s="34"/>
      <c r="F131" s="200" t="s">
        <v>269</v>
      </c>
      <c r="G131" s="34"/>
      <c r="H131" s="34"/>
      <c r="I131" s="201"/>
      <c r="J131" s="34"/>
      <c r="K131" s="34"/>
      <c r="L131" s="37"/>
      <c r="M131" s="202"/>
      <c r="N131" s="203"/>
      <c r="O131" s="69"/>
      <c r="P131" s="69"/>
      <c r="Q131" s="69"/>
      <c r="R131" s="69"/>
      <c r="S131" s="69"/>
      <c r="T131" s="70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T131" s="15" t="s">
        <v>137</v>
      </c>
      <c r="AU131" s="15" t="s">
        <v>84</v>
      </c>
    </row>
    <row r="132" spans="1:65" s="2" customFormat="1" ht="11.25">
      <c r="A132" s="32"/>
      <c r="B132" s="33"/>
      <c r="C132" s="34"/>
      <c r="D132" s="204" t="s">
        <v>139</v>
      </c>
      <c r="E132" s="34"/>
      <c r="F132" s="205" t="s">
        <v>270</v>
      </c>
      <c r="G132" s="34"/>
      <c r="H132" s="34"/>
      <c r="I132" s="201"/>
      <c r="J132" s="34"/>
      <c r="K132" s="34"/>
      <c r="L132" s="37"/>
      <c r="M132" s="202"/>
      <c r="N132" s="203"/>
      <c r="O132" s="69"/>
      <c r="P132" s="69"/>
      <c r="Q132" s="69"/>
      <c r="R132" s="69"/>
      <c r="S132" s="69"/>
      <c r="T132" s="70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T132" s="15" t="s">
        <v>139</v>
      </c>
      <c r="AU132" s="15" t="s">
        <v>84</v>
      </c>
    </row>
    <row r="133" spans="1:65" s="2" customFormat="1" ht="33" customHeight="1">
      <c r="A133" s="32"/>
      <c r="B133" s="33"/>
      <c r="C133" s="185" t="s">
        <v>249</v>
      </c>
      <c r="D133" s="185" t="s">
        <v>131</v>
      </c>
      <c r="E133" s="186" t="s">
        <v>271</v>
      </c>
      <c r="F133" s="187" t="s">
        <v>272</v>
      </c>
      <c r="G133" s="188" t="s">
        <v>134</v>
      </c>
      <c r="H133" s="189">
        <v>180</v>
      </c>
      <c r="I133" s="190"/>
      <c r="J133" s="191">
        <f>ROUND(I133*H133,2)</f>
        <v>0</v>
      </c>
      <c r="K133" s="192"/>
      <c r="L133" s="37"/>
      <c r="M133" s="193" t="s">
        <v>1</v>
      </c>
      <c r="N133" s="194" t="s">
        <v>39</v>
      </c>
      <c r="O133" s="69"/>
      <c r="P133" s="195">
        <f>O133*H133</f>
        <v>0</v>
      </c>
      <c r="Q133" s="195">
        <v>0</v>
      </c>
      <c r="R133" s="195">
        <f>Q133*H133</f>
        <v>0</v>
      </c>
      <c r="S133" s="195">
        <v>0</v>
      </c>
      <c r="T133" s="196">
        <f>S133*H133</f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97" t="s">
        <v>135</v>
      </c>
      <c r="AT133" s="197" t="s">
        <v>131</v>
      </c>
      <c r="AU133" s="197" t="s">
        <v>84</v>
      </c>
      <c r="AY133" s="15" t="s">
        <v>129</v>
      </c>
      <c r="BE133" s="198">
        <f>IF(N133="základní",J133,0)</f>
        <v>0</v>
      </c>
      <c r="BF133" s="198">
        <f>IF(N133="snížená",J133,0)</f>
        <v>0</v>
      </c>
      <c r="BG133" s="198">
        <f>IF(N133="zákl. přenesená",J133,0)</f>
        <v>0</v>
      </c>
      <c r="BH133" s="198">
        <f>IF(N133="sníž. přenesená",J133,0)</f>
        <v>0</v>
      </c>
      <c r="BI133" s="198">
        <f>IF(N133="nulová",J133,0)</f>
        <v>0</v>
      </c>
      <c r="BJ133" s="15" t="s">
        <v>82</v>
      </c>
      <c r="BK133" s="198">
        <f>ROUND(I133*H133,2)</f>
        <v>0</v>
      </c>
      <c r="BL133" s="15" t="s">
        <v>135</v>
      </c>
      <c r="BM133" s="197" t="s">
        <v>273</v>
      </c>
    </row>
    <row r="134" spans="1:65" s="2" customFormat="1" ht="29.25">
      <c r="A134" s="32"/>
      <c r="B134" s="33"/>
      <c r="C134" s="34"/>
      <c r="D134" s="199" t="s">
        <v>137</v>
      </c>
      <c r="E134" s="34"/>
      <c r="F134" s="200" t="s">
        <v>274</v>
      </c>
      <c r="G134" s="34"/>
      <c r="H134" s="34"/>
      <c r="I134" s="201"/>
      <c r="J134" s="34"/>
      <c r="K134" s="34"/>
      <c r="L134" s="37"/>
      <c r="M134" s="202"/>
      <c r="N134" s="203"/>
      <c r="O134" s="69"/>
      <c r="P134" s="69"/>
      <c r="Q134" s="69"/>
      <c r="R134" s="69"/>
      <c r="S134" s="69"/>
      <c r="T134" s="70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T134" s="15" t="s">
        <v>137</v>
      </c>
      <c r="AU134" s="15" t="s">
        <v>84</v>
      </c>
    </row>
    <row r="135" spans="1:65" s="2" customFormat="1" ht="11.25">
      <c r="A135" s="32"/>
      <c r="B135" s="33"/>
      <c r="C135" s="34"/>
      <c r="D135" s="204" t="s">
        <v>139</v>
      </c>
      <c r="E135" s="34"/>
      <c r="F135" s="205" t="s">
        <v>275</v>
      </c>
      <c r="G135" s="34"/>
      <c r="H135" s="34"/>
      <c r="I135" s="201"/>
      <c r="J135" s="34"/>
      <c r="K135" s="34"/>
      <c r="L135" s="37"/>
      <c r="M135" s="202"/>
      <c r="N135" s="203"/>
      <c r="O135" s="69"/>
      <c r="P135" s="69"/>
      <c r="Q135" s="69"/>
      <c r="R135" s="69"/>
      <c r="S135" s="69"/>
      <c r="T135" s="70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T135" s="15" t="s">
        <v>139</v>
      </c>
      <c r="AU135" s="15" t="s">
        <v>84</v>
      </c>
    </row>
    <row r="136" spans="1:65" s="2" customFormat="1" ht="24.2" customHeight="1">
      <c r="A136" s="32"/>
      <c r="B136" s="33"/>
      <c r="C136" s="185" t="s">
        <v>227</v>
      </c>
      <c r="D136" s="185" t="s">
        <v>131</v>
      </c>
      <c r="E136" s="186" t="s">
        <v>276</v>
      </c>
      <c r="F136" s="187" t="s">
        <v>277</v>
      </c>
      <c r="G136" s="188" t="s">
        <v>134</v>
      </c>
      <c r="H136" s="189">
        <v>180</v>
      </c>
      <c r="I136" s="190"/>
      <c r="J136" s="191">
        <f>ROUND(I136*H136,2)</f>
        <v>0</v>
      </c>
      <c r="K136" s="192"/>
      <c r="L136" s="37"/>
      <c r="M136" s="193" t="s">
        <v>1</v>
      </c>
      <c r="N136" s="194" t="s">
        <v>39</v>
      </c>
      <c r="O136" s="69"/>
      <c r="P136" s="195">
        <f>O136*H136</f>
        <v>0</v>
      </c>
      <c r="Q136" s="195">
        <v>0</v>
      </c>
      <c r="R136" s="195">
        <f>Q136*H136</f>
        <v>0</v>
      </c>
      <c r="S136" s="195">
        <v>0</v>
      </c>
      <c r="T136" s="196">
        <f>S136*H136</f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97" t="s">
        <v>135</v>
      </c>
      <c r="AT136" s="197" t="s">
        <v>131</v>
      </c>
      <c r="AU136" s="197" t="s">
        <v>84</v>
      </c>
      <c r="AY136" s="15" t="s">
        <v>129</v>
      </c>
      <c r="BE136" s="198">
        <f>IF(N136="základní",J136,0)</f>
        <v>0</v>
      </c>
      <c r="BF136" s="198">
        <f>IF(N136="snížená",J136,0)</f>
        <v>0</v>
      </c>
      <c r="BG136" s="198">
        <f>IF(N136="zákl. přenesená",J136,0)</f>
        <v>0</v>
      </c>
      <c r="BH136" s="198">
        <f>IF(N136="sníž. přenesená",J136,0)</f>
        <v>0</v>
      </c>
      <c r="BI136" s="198">
        <f>IF(N136="nulová",J136,0)</f>
        <v>0</v>
      </c>
      <c r="BJ136" s="15" t="s">
        <v>82</v>
      </c>
      <c r="BK136" s="198">
        <f>ROUND(I136*H136,2)</f>
        <v>0</v>
      </c>
      <c r="BL136" s="15" t="s">
        <v>135</v>
      </c>
      <c r="BM136" s="197" t="s">
        <v>278</v>
      </c>
    </row>
    <row r="137" spans="1:65" s="2" customFormat="1" ht="29.25">
      <c r="A137" s="32"/>
      <c r="B137" s="33"/>
      <c r="C137" s="34"/>
      <c r="D137" s="199" t="s">
        <v>137</v>
      </c>
      <c r="E137" s="34"/>
      <c r="F137" s="200" t="s">
        <v>279</v>
      </c>
      <c r="G137" s="34"/>
      <c r="H137" s="34"/>
      <c r="I137" s="201"/>
      <c r="J137" s="34"/>
      <c r="K137" s="34"/>
      <c r="L137" s="37"/>
      <c r="M137" s="202"/>
      <c r="N137" s="203"/>
      <c r="O137" s="69"/>
      <c r="P137" s="69"/>
      <c r="Q137" s="69"/>
      <c r="R137" s="69"/>
      <c r="S137" s="69"/>
      <c r="T137" s="70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T137" s="15" t="s">
        <v>137</v>
      </c>
      <c r="AU137" s="15" t="s">
        <v>84</v>
      </c>
    </row>
    <row r="138" spans="1:65" s="2" customFormat="1" ht="11.25">
      <c r="A138" s="32"/>
      <c r="B138" s="33"/>
      <c r="C138" s="34"/>
      <c r="D138" s="204" t="s">
        <v>139</v>
      </c>
      <c r="E138" s="34"/>
      <c r="F138" s="205" t="s">
        <v>280</v>
      </c>
      <c r="G138" s="34"/>
      <c r="H138" s="34"/>
      <c r="I138" s="201"/>
      <c r="J138" s="34"/>
      <c r="K138" s="34"/>
      <c r="L138" s="37"/>
      <c r="M138" s="202"/>
      <c r="N138" s="203"/>
      <c r="O138" s="69"/>
      <c r="P138" s="69"/>
      <c r="Q138" s="69"/>
      <c r="R138" s="69"/>
      <c r="S138" s="69"/>
      <c r="T138" s="70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T138" s="15" t="s">
        <v>139</v>
      </c>
      <c r="AU138" s="15" t="s">
        <v>84</v>
      </c>
    </row>
    <row r="139" spans="1:65" s="12" customFormat="1" ht="22.9" customHeight="1">
      <c r="B139" s="169"/>
      <c r="C139" s="170"/>
      <c r="D139" s="171" t="s">
        <v>73</v>
      </c>
      <c r="E139" s="183" t="s">
        <v>167</v>
      </c>
      <c r="F139" s="183" t="s">
        <v>168</v>
      </c>
      <c r="G139" s="170"/>
      <c r="H139" s="170"/>
      <c r="I139" s="173"/>
      <c r="J139" s="184">
        <f>BK139</f>
        <v>0</v>
      </c>
      <c r="K139" s="170"/>
      <c r="L139" s="175"/>
      <c r="M139" s="176"/>
      <c r="N139" s="177"/>
      <c r="O139" s="177"/>
      <c r="P139" s="178">
        <f>SUM(P140:P144)</f>
        <v>0</v>
      </c>
      <c r="Q139" s="177"/>
      <c r="R139" s="178">
        <f>SUM(R140:R144)</f>
        <v>0</v>
      </c>
      <c r="S139" s="177"/>
      <c r="T139" s="179">
        <f>SUM(T140:T144)</f>
        <v>0</v>
      </c>
      <c r="AR139" s="180" t="s">
        <v>82</v>
      </c>
      <c r="AT139" s="181" t="s">
        <v>73</v>
      </c>
      <c r="AU139" s="181" t="s">
        <v>82</v>
      </c>
      <c r="AY139" s="180" t="s">
        <v>129</v>
      </c>
      <c r="BK139" s="182">
        <f>SUM(BK140:BK144)</f>
        <v>0</v>
      </c>
    </row>
    <row r="140" spans="1:65" s="2" customFormat="1" ht="24.2" customHeight="1">
      <c r="A140" s="32"/>
      <c r="B140" s="33"/>
      <c r="C140" s="185" t="s">
        <v>256</v>
      </c>
      <c r="D140" s="185" t="s">
        <v>131</v>
      </c>
      <c r="E140" s="186" t="s">
        <v>170</v>
      </c>
      <c r="F140" s="187" t="s">
        <v>171</v>
      </c>
      <c r="G140" s="188" t="s">
        <v>172</v>
      </c>
      <c r="H140" s="189">
        <v>15</v>
      </c>
      <c r="I140" s="190"/>
      <c r="J140" s="191">
        <f>ROUND(I140*H140,2)</f>
        <v>0</v>
      </c>
      <c r="K140" s="192"/>
      <c r="L140" s="37"/>
      <c r="M140" s="193" t="s">
        <v>1</v>
      </c>
      <c r="N140" s="194" t="s">
        <v>39</v>
      </c>
      <c r="O140" s="69"/>
      <c r="P140" s="195">
        <f>O140*H140</f>
        <v>0</v>
      </c>
      <c r="Q140" s="195">
        <v>0</v>
      </c>
      <c r="R140" s="195">
        <f>Q140*H140</f>
        <v>0</v>
      </c>
      <c r="S140" s="195">
        <v>0</v>
      </c>
      <c r="T140" s="196">
        <f>S140*H140</f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97" t="s">
        <v>135</v>
      </c>
      <c r="AT140" s="197" t="s">
        <v>131</v>
      </c>
      <c r="AU140" s="197" t="s">
        <v>84</v>
      </c>
      <c r="AY140" s="15" t="s">
        <v>129</v>
      </c>
      <c r="BE140" s="198">
        <f>IF(N140="základní",J140,0)</f>
        <v>0</v>
      </c>
      <c r="BF140" s="198">
        <f>IF(N140="snížená",J140,0)</f>
        <v>0</v>
      </c>
      <c r="BG140" s="198">
        <f>IF(N140="zákl. přenesená",J140,0)</f>
        <v>0</v>
      </c>
      <c r="BH140" s="198">
        <f>IF(N140="sníž. přenesená",J140,0)</f>
        <v>0</v>
      </c>
      <c r="BI140" s="198">
        <f>IF(N140="nulová",J140,0)</f>
        <v>0</v>
      </c>
      <c r="BJ140" s="15" t="s">
        <v>82</v>
      </c>
      <c r="BK140" s="198">
        <f>ROUND(I140*H140,2)</f>
        <v>0</v>
      </c>
      <c r="BL140" s="15" t="s">
        <v>135</v>
      </c>
      <c r="BM140" s="197" t="s">
        <v>281</v>
      </c>
    </row>
    <row r="141" spans="1:65" s="2" customFormat="1" ht="19.5">
      <c r="A141" s="32"/>
      <c r="B141" s="33"/>
      <c r="C141" s="34"/>
      <c r="D141" s="199" t="s">
        <v>137</v>
      </c>
      <c r="E141" s="34"/>
      <c r="F141" s="200" t="s">
        <v>174</v>
      </c>
      <c r="G141" s="34"/>
      <c r="H141" s="34"/>
      <c r="I141" s="201"/>
      <c r="J141" s="34"/>
      <c r="K141" s="34"/>
      <c r="L141" s="37"/>
      <c r="M141" s="202"/>
      <c r="N141" s="203"/>
      <c r="O141" s="69"/>
      <c r="P141" s="69"/>
      <c r="Q141" s="69"/>
      <c r="R141" s="69"/>
      <c r="S141" s="69"/>
      <c r="T141" s="70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T141" s="15" t="s">
        <v>137</v>
      </c>
      <c r="AU141" s="15" t="s">
        <v>84</v>
      </c>
    </row>
    <row r="142" spans="1:65" s="2" customFormat="1" ht="11.25">
      <c r="A142" s="32"/>
      <c r="B142" s="33"/>
      <c r="C142" s="34"/>
      <c r="D142" s="204" t="s">
        <v>139</v>
      </c>
      <c r="E142" s="34"/>
      <c r="F142" s="205" t="s">
        <v>175</v>
      </c>
      <c r="G142" s="34"/>
      <c r="H142" s="34"/>
      <c r="I142" s="201"/>
      <c r="J142" s="34"/>
      <c r="K142" s="34"/>
      <c r="L142" s="37"/>
      <c r="M142" s="202"/>
      <c r="N142" s="203"/>
      <c r="O142" s="69"/>
      <c r="P142" s="69"/>
      <c r="Q142" s="69"/>
      <c r="R142" s="69"/>
      <c r="S142" s="69"/>
      <c r="T142" s="70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T142" s="15" t="s">
        <v>139</v>
      </c>
      <c r="AU142" s="15" t="s">
        <v>84</v>
      </c>
    </row>
    <row r="143" spans="1:65" s="2" customFormat="1" ht="24.2" customHeight="1">
      <c r="A143" s="32"/>
      <c r="B143" s="33"/>
      <c r="C143" s="185" t="s">
        <v>261</v>
      </c>
      <c r="D143" s="185" t="s">
        <v>131</v>
      </c>
      <c r="E143" s="186" t="s">
        <v>177</v>
      </c>
      <c r="F143" s="187" t="s">
        <v>178</v>
      </c>
      <c r="G143" s="188" t="s">
        <v>172</v>
      </c>
      <c r="H143" s="189">
        <v>15</v>
      </c>
      <c r="I143" s="190"/>
      <c r="J143" s="191">
        <f>ROUND(I143*H143,2)</f>
        <v>0</v>
      </c>
      <c r="K143" s="192"/>
      <c r="L143" s="37"/>
      <c r="M143" s="193" t="s">
        <v>1</v>
      </c>
      <c r="N143" s="194" t="s">
        <v>39</v>
      </c>
      <c r="O143" s="69"/>
      <c r="P143" s="195">
        <f>O143*H143</f>
        <v>0</v>
      </c>
      <c r="Q143" s="195">
        <v>0</v>
      </c>
      <c r="R143" s="195">
        <f>Q143*H143</f>
        <v>0</v>
      </c>
      <c r="S143" s="195">
        <v>0</v>
      </c>
      <c r="T143" s="196">
        <f>S143*H143</f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97" t="s">
        <v>135</v>
      </c>
      <c r="AT143" s="197" t="s">
        <v>131</v>
      </c>
      <c r="AU143" s="197" t="s">
        <v>84</v>
      </c>
      <c r="AY143" s="15" t="s">
        <v>129</v>
      </c>
      <c r="BE143" s="198">
        <f>IF(N143="základní",J143,0)</f>
        <v>0</v>
      </c>
      <c r="BF143" s="198">
        <f>IF(N143="snížená",J143,0)</f>
        <v>0</v>
      </c>
      <c r="BG143" s="198">
        <f>IF(N143="zákl. přenesená",J143,0)</f>
        <v>0</v>
      </c>
      <c r="BH143" s="198">
        <f>IF(N143="sníž. přenesená",J143,0)</f>
        <v>0</v>
      </c>
      <c r="BI143" s="198">
        <f>IF(N143="nulová",J143,0)</f>
        <v>0</v>
      </c>
      <c r="BJ143" s="15" t="s">
        <v>82</v>
      </c>
      <c r="BK143" s="198">
        <f>ROUND(I143*H143,2)</f>
        <v>0</v>
      </c>
      <c r="BL143" s="15" t="s">
        <v>135</v>
      </c>
      <c r="BM143" s="197" t="s">
        <v>282</v>
      </c>
    </row>
    <row r="144" spans="1:65" s="2" customFormat="1" ht="19.5">
      <c r="A144" s="32"/>
      <c r="B144" s="33"/>
      <c r="C144" s="34"/>
      <c r="D144" s="199" t="s">
        <v>141</v>
      </c>
      <c r="E144" s="34"/>
      <c r="F144" s="206" t="s">
        <v>176</v>
      </c>
      <c r="G144" s="34"/>
      <c r="H144" s="34"/>
      <c r="I144" s="201"/>
      <c r="J144" s="34"/>
      <c r="K144" s="34"/>
      <c r="L144" s="37"/>
      <c r="M144" s="202"/>
      <c r="N144" s="203"/>
      <c r="O144" s="69"/>
      <c r="P144" s="69"/>
      <c r="Q144" s="69"/>
      <c r="R144" s="69"/>
      <c r="S144" s="69"/>
      <c r="T144" s="70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T144" s="15" t="s">
        <v>141</v>
      </c>
      <c r="AU144" s="15" t="s">
        <v>84</v>
      </c>
    </row>
    <row r="145" spans="1:65" s="12" customFormat="1" ht="22.9" customHeight="1">
      <c r="B145" s="169"/>
      <c r="C145" s="170"/>
      <c r="D145" s="171" t="s">
        <v>73</v>
      </c>
      <c r="E145" s="183" t="s">
        <v>182</v>
      </c>
      <c r="F145" s="183" t="s">
        <v>183</v>
      </c>
      <c r="G145" s="170"/>
      <c r="H145" s="170"/>
      <c r="I145" s="173"/>
      <c r="J145" s="184">
        <f>BK145</f>
        <v>0</v>
      </c>
      <c r="K145" s="170"/>
      <c r="L145" s="175"/>
      <c r="M145" s="176"/>
      <c r="N145" s="177"/>
      <c r="O145" s="177"/>
      <c r="P145" s="178">
        <f>SUM(P146:P156)</f>
        <v>0</v>
      </c>
      <c r="Q145" s="177"/>
      <c r="R145" s="178">
        <f>SUM(R146:R156)</f>
        <v>0</v>
      </c>
      <c r="S145" s="177"/>
      <c r="T145" s="179">
        <f>SUM(T146:T156)</f>
        <v>0</v>
      </c>
      <c r="AR145" s="180" t="s">
        <v>82</v>
      </c>
      <c r="AT145" s="181" t="s">
        <v>73</v>
      </c>
      <c r="AU145" s="181" t="s">
        <v>82</v>
      </c>
      <c r="AY145" s="180" t="s">
        <v>129</v>
      </c>
      <c r="BK145" s="182">
        <f>SUM(BK146:BK156)</f>
        <v>0</v>
      </c>
    </row>
    <row r="146" spans="1:65" s="2" customFormat="1" ht="21.75" customHeight="1">
      <c r="A146" s="32"/>
      <c r="B146" s="33"/>
      <c r="C146" s="185" t="s">
        <v>184</v>
      </c>
      <c r="D146" s="185" t="s">
        <v>131</v>
      </c>
      <c r="E146" s="186" t="s">
        <v>185</v>
      </c>
      <c r="F146" s="187" t="s">
        <v>186</v>
      </c>
      <c r="G146" s="188" t="s">
        <v>187</v>
      </c>
      <c r="H146" s="189">
        <v>31.68</v>
      </c>
      <c r="I146" s="190"/>
      <c r="J146" s="191">
        <f>ROUND(I146*H146,2)</f>
        <v>0</v>
      </c>
      <c r="K146" s="192"/>
      <c r="L146" s="37"/>
      <c r="M146" s="193" t="s">
        <v>1</v>
      </c>
      <c r="N146" s="194" t="s">
        <v>39</v>
      </c>
      <c r="O146" s="69"/>
      <c r="P146" s="195">
        <f>O146*H146</f>
        <v>0</v>
      </c>
      <c r="Q146" s="195">
        <v>0</v>
      </c>
      <c r="R146" s="195">
        <f>Q146*H146</f>
        <v>0</v>
      </c>
      <c r="S146" s="195">
        <v>0</v>
      </c>
      <c r="T146" s="196">
        <f>S146*H146</f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97" t="s">
        <v>135</v>
      </c>
      <c r="AT146" s="197" t="s">
        <v>131</v>
      </c>
      <c r="AU146" s="197" t="s">
        <v>84</v>
      </c>
      <c r="AY146" s="15" t="s">
        <v>129</v>
      </c>
      <c r="BE146" s="198">
        <f>IF(N146="základní",J146,0)</f>
        <v>0</v>
      </c>
      <c r="BF146" s="198">
        <f>IF(N146="snížená",J146,0)</f>
        <v>0</v>
      </c>
      <c r="BG146" s="198">
        <f>IF(N146="zákl. přenesená",J146,0)</f>
        <v>0</v>
      </c>
      <c r="BH146" s="198">
        <f>IF(N146="sníž. přenesená",J146,0)</f>
        <v>0</v>
      </c>
      <c r="BI146" s="198">
        <f>IF(N146="nulová",J146,0)</f>
        <v>0</v>
      </c>
      <c r="BJ146" s="15" t="s">
        <v>82</v>
      </c>
      <c r="BK146" s="198">
        <f>ROUND(I146*H146,2)</f>
        <v>0</v>
      </c>
      <c r="BL146" s="15" t="s">
        <v>135</v>
      </c>
      <c r="BM146" s="197" t="s">
        <v>188</v>
      </c>
    </row>
    <row r="147" spans="1:65" s="2" customFormat="1" ht="19.5">
      <c r="A147" s="32"/>
      <c r="B147" s="33"/>
      <c r="C147" s="34"/>
      <c r="D147" s="199" t="s">
        <v>137</v>
      </c>
      <c r="E147" s="34"/>
      <c r="F147" s="200" t="s">
        <v>189</v>
      </c>
      <c r="G147" s="34"/>
      <c r="H147" s="34"/>
      <c r="I147" s="201"/>
      <c r="J147" s="34"/>
      <c r="K147" s="34"/>
      <c r="L147" s="37"/>
      <c r="M147" s="202"/>
      <c r="N147" s="203"/>
      <c r="O147" s="69"/>
      <c r="P147" s="69"/>
      <c r="Q147" s="69"/>
      <c r="R147" s="69"/>
      <c r="S147" s="69"/>
      <c r="T147" s="70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T147" s="15" t="s">
        <v>137</v>
      </c>
      <c r="AU147" s="15" t="s">
        <v>84</v>
      </c>
    </row>
    <row r="148" spans="1:65" s="2" customFormat="1" ht="11.25">
      <c r="A148" s="32"/>
      <c r="B148" s="33"/>
      <c r="C148" s="34"/>
      <c r="D148" s="204" t="s">
        <v>139</v>
      </c>
      <c r="E148" s="34"/>
      <c r="F148" s="205" t="s">
        <v>190</v>
      </c>
      <c r="G148" s="34"/>
      <c r="H148" s="34"/>
      <c r="I148" s="201"/>
      <c r="J148" s="34"/>
      <c r="K148" s="34"/>
      <c r="L148" s="37"/>
      <c r="M148" s="202"/>
      <c r="N148" s="203"/>
      <c r="O148" s="69"/>
      <c r="P148" s="69"/>
      <c r="Q148" s="69"/>
      <c r="R148" s="69"/>
      <c r="S148" s="69"/>
      <c r="T148" s="70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T148" s="15" t="s">
        <v>139</v>
      </c>
      <c r="AU148" s="15" t="s">
        <v>84</v>
      </c>
    </row>
    <row r="149" spans="1:65" s="2" customFormat="1" ht="24.2" customHeight="1">
      <c r="A149" s="32"/>
      <c r="B149" s="33"/>
      <c r="C149" s="185" t="s">
        <v>191</v>
      </c>
      <c r="D149" s="185" t="s">
        <v>131</v>
      </c>
      <c r="E149" s="186" t="s">
        <v>192</v>
      </c>
      <c r="F149" s="187" t="s">
        <v>193</v>
      </c>
      <c r="G149" s="188" t="s">
        <v>187</v>
      </c>
      <c r="H149" s="189">
        <v>1140.48</v>
      </c>
      <c r="I149" s="190"/>
      <c r="J149" s="191">
        <f>ROUND(I149*H149,2)</f>
        <v>0</v>
      </c>
      <c r="K149" s="192"/>
      <c r="L149" s="37"/>
      <c r="M149" s="193" t="s">
        <v>1</v>
      </c>
      <c r="N149" s="194" t="s">
        <v>39</v>
      </c>
      <c r="O149" s="69"/>
      <c r="P149" s="195">
        <f>O149*H149</f>
        <v>0</v>
      </c>
      <c r="Q149" s="195">
        <v>0</v>
      </c>
      <c r="R149" s="195">
        <f>Q149*H149</f>
        <v>0</v>
      </c>
      <c r="S149" s="195">
        <v>0</v>
      </c>
      <c r="T149" s="196">
        <f>S149*H149</f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97" t="s">
        <v>135</v>
      </c>
      <c r="AT149" s="197" t="s">
        <v>131</v>
      </c>
      <c r="AU149" s="197" t="s">
        <v>84</v>
      </c>
      <c r="AY149" s="15" t="s">
        <v>129</v>
      </c>
      <c r="BE149" s="198">
        <f>IF(N149="základní",J149,0)</f>
        <v>0</v>
      </c>
      <c r="BF149" s="198">
        <f>IF(N149="snížená",J149,0)</f>
        <v>0</v>
      </c>
      <c r="BG149" s="198">
        <f>IF(N149="zákl. přenesená",J149,0)</f>
        <v>0</v>
      </c>
      <c r="BH149" s="198">
        <f>IF(N149="sníž. přenesená",J149,0)</f>
        <v>0</v>
      </c>
      <c r="BI149" s="198">
        <f>IF(N149="nulová",J149,0)</f>
        <v>0</v>
      </c>
      <c r="BJ149" s="15" t="s">
        <v>82</v>
      </c>
      <c r="BK149" s="198">
        <f>ROUND(I149*H149,2)</f>
        <v>0</v>
      </c>
      <c r="BL149" s="15" t="s">
        <v>135</v>
      </c>
      <c r="BM149" s="197" t="s">
        <v>194</v>
      </c>
    </row>
    <row r="150" spans="1:65" s="2" customFormat="1" ht="19.5">
      <c r="A150" s="32"/>
      <c r="B150" s="33"/>
      <c r="C150" s="34"/>
      <c r="D150" s="199" t="s">
        <v>137</v>
      </c>
      <c r="E150" s="34"/>
      <c r="F150" s="200" t="s">
        <v>195</v>
      </c>
      <c r="G150" s="34"/>
      <c r="H150" s="34"/>
      <c r="I150" s="201"/>
      <c r="J150" s="34"/>
      <c r="K150" s="34"/>
      <c r="L150" s="37"/>
      <c r="M150" s="202"/>
      <c r="N150" s="203"/>
      <c r="O150" s="69"/>
      <c r="P150" s="69"/>
      <c r="Q150" s="69"/>
      <c r="R150" s="69"/>
      <c r="S150" s="69"/>
      <c r="T150" s="70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T150" s="15" t="s">
        <v>137</v>
      </c>
      <c r="AU150" s="15" t="s">
        <v>84</v>
      </c>
    </row>
    <row r="151" spans="1:65" s="2" customFormat="1" ht="11.25">
      <c r="A151" s="32"/>
      <c r="B151" s="33"/>
      <c r="C151" s="34"/>
      <c r="D151" s="204" t="s">
        <v>139</v>
      </c>
      <c r="E151" s="34"/>
      <c r="F151" s="205" t="s">
        <v>196</v>
      </c>
      <c r="G151" s="34"/>
      <c r="H151" s="34"/>
      <c r="I151" s="201"/>
      <c r="J151" s="34"/>
      <c r="K151" s="34"/>
      <c r="L151" s="37"/>
      <c r="M151" s="202"/>
      <c r="N151" s="203"/>
      <c r="O151" s="69"/>
      <c r="P151" s="69"/>
      <c r="Q151" s="69"/>
      <c r="R151" s="69"/>
      <c r="S151" s="69"/>
      <c r="T151" s="70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T151" s="15" t="s">
        <v>139</v>
      </c>
      <c r="AU151" s="15" t="s">
        <v>84</v>
      </c>
    </row>
    <row r="152" spans="1:65" s="2" customFormat="1" ht="19.5">
      <c r="A152" s="32"/>
      <c r="B152" s="33"/>
      <c r="C152" s="34"/>
      <c r="D152" s="199" t="s">
        <v>141</v>
      </c>
      <c r="E152" s="34"/>
      <c r="F152" s="206" t="s">
        <v>197</v>
      </c>
      <c r="G152" s="34"/>
      <c r="H152" s="34"/>
      <c r="I152" s="201"/>
      <c r="J152" s="34"/>
      <c r="K152" s="34"/>
      <c r="L152" s="37"/>
      <c r="M152" s="202"/>
      <c r="N152" s="203"/>
      <c r="O152" s="69"/>
      <c r="P152" s="69"/>
      <c r="Q152" s="69"/>
      <c r="R152" s="69"/>
      <c r="S152" s="69"/>
      <c r="T152" s="70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T152" s="15" t="s">
        <v>141</v>
      </c>
      <c r="AU152" s="15" t="s">
        <v>84</v>
      </c>
    </row>
    <row r="153" spans="1:65" s="13" customFormat="1" ht="11.25">
      <c r="B153" s="207"/>
      <c r="C153" s="208"/>
      <c r="D153" s="199" t="s">
        <v>198</v>
      </c>
      <c r="E153" s="208"/>
      <c r="F153" s="209" t="s">
        <v>283</v>
      </c>
      <c r="G153" s="208"/>
      <c r="H153" s="210">
        <v>1140.48</v>
      </c>
      <c r="I153" s="211"/>
      <c r="J153" s="208"/>
      <c r="K153" s="208"/>
      <c r="L153" s="212"/>
      <c r="M153" s="213"/>
      <c r="N153" s="214"/>
      <c r="O153" s="214"/>
      <c r="P153" s="214"/>
      <c r="Q153" s="214"/>
      <c r="R153" s="214"/>
      <c r="S153" s="214"/>
      <c r="T153" s="215"/>
      <c r="AT153" s="216" t="s">
        <v>198</v>
      </c>
      <c r="AU153" s="216" t="s">
        <v>84</v>
      </c>
      <c r="AV153" s="13" t="s">
        <v>84</v>
      </c>
      <c r="AW153" s="13" t="s">
        <v>4</v>
      </c>
      <c r="AX153" s="13" t="s">
        <v>82</v>
      </c>
      <c r="AY153" s="216" t="s">
        <v>129</v>
      </c>
    </row>
    <row r="154" spans="1:65" s="2" customFormat="1" ht="44.25" customHeight="1">
      <c r="A154" s="32"/>
      <c r="B154" s="33"/>
      <c r="C154" s="185" t="s">
        <v>167</v>
      </c>
      <c r="D154" s="185" t="s">
        <v>131</v>
      </c>
      <c r="E154" s="186" t="s">
        <v>206</v>
      </c>
      <c r="F154" s="187" t="s">
        <v>207</v>
      </c>
      <c r="G154" s="188" t="s">
        <v>187</v>
      </c>
      <c r="H154" s="189">
        <v>31.68</v>
      </c>
      <c r="I154" s="190"/>
      <c r="J154" s="191">
        <f>ROUND(I154*H154,2)</f>
        <v>0</v>
      </c>
      <c r="K154" s="192"/>
      <c r="L154" s="37"/>
      <c r="M154" s="193" t="s">
        <v>1</v>
      </c>
      <c r="N154" s="194" t="s">
        <v>39</v>
      </c>
      <c r="O154" s="69"/>
      <c r="P154" s="195">
        <f>O154*H154</f>
        <v>0</v>
      </c>
      <c r="Q154" s="195">
        <v>0</v>
      </c>
      <c r="R154" s="195">
        <f>Q154*H154</f>
        <v>0</v>
      </c>
      <c r="S154" s="195">
        <v>0</v>
      </c>
      <c r="T154" s="196">
        <f>S154*H154</f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97" t="s">
        <v>135</v>
      </c>
      <c r="AT154" s="197" t="s">
        <v>131</v>
      </c>
      <c r="AU154" s="197" t="s">
        <v>84</v>
      </c>
      <c r="AY154" s="15" t="s">
        <v>129</v>
      </c>
      <c r="BE154" s="198">
        <f>IF(N154="základní",J154,0)</f>
        <v>0</v>
      </c>
      <c r="BF154" s="198">
        <f>IF(N154="snížená",J154,0)</f>
        <v>0</v>
      </c>
      <c r="BG154" s="198">
        <f>IF(N154="zákl. přenesená",J154,0)</f>
        <v>0</v>
      </c>
      <c r="BH154" s="198">
        <f>IF(N154="sníž. přenesená",J154,0)</f>
        <v>0</v>
      </c>
      <c r="BI154" s="198">
        <f>IF(N154="nulová",J154,0)</f>
        <v>0</v>
      </c>
      <c r="BJ154" s="15" t="s">
        <v>82</v>
      </c>
      <c r="BK154" s="198">
        <f>ROUND(I154*H154,2)</f>
        <v>0</v>
      </c>
      <c r="BL154" s="15" t="s">
        <v>135</v>
      </c>
      <c r="BM154" s="197" t="s">
        <v>208</v>
      </c>
    </row>
    <row r="155" spans="1:65" s="2" customFormat="1" ht="29.25">
      <c r="A155" s="32"/>
      <c r="B155" s="33"/>
      <c r="C155" s="34"/>
      <c r="D155" s="199" t="s">
        <v>137</v>
      </c>
      <c r="E155" s="34"/>
      <c r="F155" s="200" t="s">
        <v>209</v>
      </c>
      <c r="G155" s="34"/>
      <c r="H155" s="34"/>
      <c r="I155" s="201"/>
      <c r="J155" s="34"/>
      <c r="K155" s="34"/>
      <c r="L155" s="37"/>
      <c r="M155" s="202"/>
      <c r="N155" s="203"/>
      <c r="O155" s="69"/>
      <c r="P155" s="69"/>
      <c r="Q155" s="69"/>
      <c r="R155" s="69"/>
      <c r="S155" s="69"/>
      <c r="T155" s="70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T155" s="15" t="s">
        <v>137</v>
      </c>
      <c r="AU155" s="15" t="s">
        <v>84</v>
      </c>
    </row>
    <row r="156" spans="1:65" s="2" customFormat="1" ht="11.25">
      <c r="A156" s="32"/>
      <c r="B156" s="33"/>
      <c r="C156" s="34"/>
      <c r="D156" s="204" t="s">
        <v>139</v>
      </c>
      <c r="E156" s="34"/>
      <c r="F156" s="205" t="s">
        <v>210</v>
      </c>
      <c r="G156" s="34"/>
      <c r="H156" s="34"/>
      <c r="I156" s="201"/>
      <c r="J156" s="34"/>
      <c r="K156" s="34"/>
      <c r="L156" s="37"/>
      <c r="M156" s="202"/>
      <c r="N156" s="203"/>
      <c r="O156" s="69"/>
      <c r="P156" s="69"/>
      <c r="Q156" s="69"/>
      <c r="R156" s="69"/>
      <c r="S156" s="69"/>
      <c r="T156" s="70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T156" s="15" t="s">
        <v>139</v>
      </c>
      <c r="AU156" s="15" t="s">
        <v>84</v>
      </c>
    </row>
    <row r="157" spans="1:65" s="12" customFormat="1" ht="25.9" customHeight="1">
      <c r="B157" s="169"/>
      <c r="C157" s="170"/>
      <c r="D157" s="171" t="s">
        <v>73</v>
      </c>
      <c r="E157" s="172" t="s">
        <v>211</v>
      </c>
      <c r="F157" s="172" t="s">
        <v>212</v>
      </c>
      <c r="G157" s="170"/>
      <c r="H157" s="170"/>
      <c r="I157" s="173"/>
      <c r="J157" s="174">
        <f>BK157</f>
        <v>0</v>
      </c>
      <c r="K157" s="170"/>
      <c r="L157" s="175"/>
      <c r="M157" s="176"/>
      <c r="N157" s="177"/>
      <c r="O157" s="177"/>
      <c r="P157" s="178">
        <f>SUM(P158:P160)</f>
        <v>0</v>
      </c>
      <c r="Q157" s="177"/>
      <c r="R157" s="178">
        <f>SUM(R158:R160)</f>
        <v>0</v>
      </c>
      <c r="S157" s="177"/>
      <c r="T157" s="179">
        <f>SUM(T158:T160)</f>
        <v>0</v>
      </c>
      <c r="AR157" s="180" t="s">
        <v>148</v>
      </c>
      <c r="AT157" s="181" t="s">
        <v>73</v>
      </c>
      <c r="AU157" s="181" t="s">
        <v>74</v>
      </c>
      <c r="AY157" s="180" t="s">
        <v>129</v>
      </c>
      <c r="BK157" s="182">
        <f>SUM(BK158:BK160)</f>
        <v>0</v>
      </c>
    </row>
    <row r="158" spans="1:65" s="2" customFormat="1" ht="16.5" customHeight="1">
      <c r="A158" s="32"/>
      <c r="B158" s="33"/>
      <c r="C158" s="185" t="s">
        <v>213</v>
      </c>
      <c r="D158" s="185" t="s">
        <v>131</v>
      </c>
      <c r="E158" s="186" t="s">
        <v>214</v>
      </c>
      <c r="F158" s="187" t="s">
        <v>215</v>
      </c>
      <c r="G158" s="188" t="s">
        <v>216</v>
      </c>
      <c r="H158" s="189">
        <v>1</v>
      </c>
      <c r="I158" s="190"/>
      <c r="J158" s="191">
        <f>ROUND(I158*H158,2)</f>
        <v>0</v>
      </c>
      <c r="K158" s="192"/>
      <c r="L158" s="37"/>
      <c r="M158" s="193" t="s">
        <v>1</v>
      </c>
      <c r="N158" s="194" t="s">
        <v>39</v>
      </c>
      <c r="O158" s="69"/>
      <c r="P158" s="195">
        <f>O158*H158</f>
        <v>0</v>
      </c>
      <c r="Q158" s="195">
        <v>0</v>
      </c>
      <c r="R158" s="195">
        <f>Q158*H158</f>
        <v>0</v>
      </c>
      <c r="S158" s="195">
        <v>0</v>
      </c>
      <c r="T158" s="196">
        <f>S158*H158</f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97" t="s">
        <v>217</v>
      </c>
      <c r="AT158" s="197" t="s">
        <v>131</v>
      </c>
      <c r="AU158" s="197" t="s">
        <v>82</v>
      </c>
      <c r="AY158" s="15" t="s">
        <v>129</v>
      </c>
      <c r="BE158" s="198">
        <f>IF(N158="základní",J158,0)</f>
        <v>0</v>
      </c>
      <c r="BF158" s="198">
        <f>IF(N158="snížená",J158,0)</f>
        <v>0</v>
      </c>
      <c r="BG158" s="198">
        <f>IF(N158="zákl. přenesená",J158,0)</f>
        <v>0</v>
      </c>
      <c r="BH158" s="198">
        <f>IF(N158="sníž. přenesená",J158,0)</f>
        <v>0</v>
      </c>
      <c r="BI158" s="198">
        <f>IF(N158="nulová",J158,0)</f>
        <v>0</v>
      </c>
      <c r="BJ158" s="15" t="s">
        <v>82</v>
      </c>
      <c r="BK158" s="198">
        <f>ROUND(I158*H158,2)</f>
        <v>0</v>
      </c>
      <c r="BL158" s="15" t="s">
        <v>217</v>
      </c>
      <c r="BM158" s="197" t="s">
        <v>218</v>
      </c>
    </row>
    <row r="159" spans="1:65" s="2" customFormat="1" ht="11.25">
      <c r="A159" s="32"/>
      <c r="B159" s="33"/>
      <c r="C159" s="34"/>
      <c r="D159" s="199" t="s">
        <v>137</v>
      </c>
      <c r="E159" s="34"/>
      <c r="F159" s="200" t="s">
        <v>215</v>
      </c>
      <c r="G159" s="34"/>
      <c r="H159" s="34"/>
      <c r="I159" s="201"/>
      <c r="J159" s="34"/>
      <c r="K159" s="34"/>
      <c r="L159" s="37"/>
      <c r="M159" s="202"/>
      <c r="N159" s="203"/>
      <c r="O159" s="69"/>
      <c r="P159" s="69"/>
      <c r="Q159" s="69"/>
      <c r="R159" s="69"/>
      <c r="S159" s="69"/>
      <c r="T159" s="70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T159" s="15" t="s">
        <v>137</v>
      </c>
      <c r="AU159" s="15" t="s">
        <v>82</v>
      </c>
    </row>
    <row r="160" spans="1:65" s="2" customFormat="1" ht="11.25">
      <c r="A160" s="32"/>
      <c r="B160" s="33"/>
      <c r="C160" s="34"/>
      <c r="D160" s="204" t="s">
        <v>139</v>
      </c>
      <c r="E160" s="34"/>
      <c r="F160" s="205" t="s">
        <v>219</v>
      </c>
      <c r="G160" s="34"/>
      <c r="H160" s="34"/>
      <c r="I160" s="201"/>
      <c r="J160" s="34"/>
      <c r="K160" s="34"/>
      <c r="L160" s="37"/>
      <c r="M160" s="217"/>
      <c r="N160" s="218"/>
      <c r="O160" s="219"/>
      <c r="P160" s="219"/>
      <c r="Q160" s="219"/>
      <c r="R160" s="219"/>
      <c r="S160" s="219"/>
      <c r="T160" s="220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T160" s="15" t="s">
        <v>139</v>
      </c>
      <c r="AU160" s="15" t="s">
        <v>82</v>
      </c>
    </row>
    <row r="161" spans="1:31" s="2" customFormat="1" ht="6.95" customHeight="1">
      <c r="A161" s="32"/>
      <c r="B161" s="52"/>
      <c r="C161" s="53"/>
      <c r="D161" s="53"/>
      <c r="E161" s="53"/>
      <c r="F161" s="53"/>
      <c r="G161" s="53"/>
      <c r="H161" s="53"/>
      <c r="I161" s="53"/>
      <c r="J161" s="53"/>
      <c r="K161" s="53"/>
      <c r="L161" s="37"/>
      <c r="M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</row>
  </sheetData>
  <sheetProtection algorithmName="SHA-512" hashValue="d/2dxTLrufNSAExH3r5gXCCEwvqYca4BvKWS9nqNtX2AvF3uBSwCvV7onsRJJAJJvTlqOS+DQmPHcRYCGPrZOA==" saltValue="6O3D0F+QolW5Z4Sy14rVNzzjAiW6brCqJdxT5o9/CSRwXt+rPRUgij/UN/iQIaD0wtu5Hx+nC0azZ4fQwrvPqA==" spinCount="100000" sheet="1" objects="1" scenarios="1" formatColumns="0" formatRows="0" autoFilter="0"/>
  <autoFilter ref="C121:K160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hyperlinks>
    <hyperlink ref="F127" r:id="rId1"/>
    <hyperlink ref="F132" r:id="rId2"/>
    <hyperlink ref="F135" r:id="rId3"/>
    <hyperlink ref="F138" r:id="rId4"/>
    <hyperlink ref="F142" r:id="rId5"/>
    <hyperlink ref="F148" r:id="rId6"/>
    <hyperlink ref="F151" r:id="rId7"/>
    <hyperlink ref="F156" r:id="rId8"/>
    <hyperlink ref="F160" r:id="rId9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61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72"/>
      <c r="M2" s="272"/>
      <c r="N2" s="272"/>
      <c r="O2" s="272"/>
      <c r="P2" s="272"/>
      <c r="Q2" s="272"/>
      <c r="R2" s="272"/>
      <c r="S2" s="272"/>
      <c r="T2" s="272"/>
      <c r="U2" s="272"/>
      <c r="V2" s="272"/>
      <c r="AT2" s="15" t="s">
        <v>96</v>
      </c>
    </row>
    <row r="3" spans="1:46" s="1" customFormat="1" ht="6.95" customHeight="1">
      <c r="B3" s="106"/>
      <c r="C3" s="107"/>
      <c r="D3" s="107"/>
      <c r="E3" s="107"/>
      <c r="F3" s="107"/>
      <c r="G3" s="107"/>
      <c r="H3" s="107"/>
      <c r="I3" s="107"/>
      <c r="J3" s="107"/>
      <c r="K3" s="107"/>
      <c r="L3" s="18"/>
      <c r="AT3" s="15" t="s">
        <v>84</v>
      </c>
    </row>
    <row r="4" spans="1:46" s="1" customFormat="1" ht="24.95" customHeight="1">
      <c r="B4" s="18"/>
      <c r="D4" s="108" t="s">
        <v>100</v>
      </c>
      <c r="L4" s="18"/>
      <c r="M4" s="109" t="s">
        <v>10</v>
      </c>
      <c r="AT4" s="15" t="s">
        <v>4</v>
      </c>
    </row>
    <row r="5" spans="1:46" s="1" customFormat="1" ht="6.95" customHeight="1">
      <c r="B5" s="18"/>
      <c r="L5" s="18"/>
    </row>
    <row r="6" spans="1:46" s="1" customFormat="1" ht="12" customHeight="1">
      <c r="B6" s="18"/>
      <c r="D6" s="110" t="s">
        <v>16</v>
      </c>
      <c r="L6" s="18"/>
    </row>
    <row r="7" spans="1:46" s="1" customFormat="1" ht="16.5" customHeight="1">
      <c r="B7" s="18"/>
      <c r="E7" s="273" t="str">
        <f>'Rekapitulace stavby'!K6</f>
        <v>Oprava místních komunikací V obci Hrádek 2024</v>
      </c>
      <c r="F7" s="274"/>
      <c r="G7" s="274"/>
      <c r="H7" s="274"/>
      <c r="L7" s="18"/>
    </row>
    <row r="8" spans="1:46" s="2" customFormat="1" ht="12" customHeight="1">
      <c r="A8" s="32"/>
      <c r="B8" s="37"/>
      <c r="C8" s="32"/>
      <c r="D8" s="110" t="s">
        <v>101</v>
      </c>
      <c r="E8" s="32"/>
      <c r="F8" s="32"/>
      <c r="G8" s="32"/>
      <c r="H8" s="32"/>
      <c r="I8" s="32"/>
      <c r="J8" s="32"/>
      <c r="K8" s="32"/>
      <c r="L8" s="49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>
      <c r="A9" s="32"/>
      <c r="B9" s="37"/>
      <c r="C9" s="32"/>
      <c r="D9" s="32"/>
      <c r="E9" s="275" t="s">
        <v>284</v>
      </c>
      <c r="F9" s="276"/>
      <c r="G9" s="276"/>
      <c r="H9" s="276"/>
      <c r="I9" s="32"/>
      <c r="J9" s="32"/>
      <c r="K9" s="32"/>
      <c r="L9" s="49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1.25">
      <c r="A10" s="32"/>
      <c r="B10" s="37"/>
      <c r="C10" s="32"/>
      <c r="D10" s="32"/>
      <c r="E10" s="32"/>
      <c r="F10" s="32"/>
      <c r="G10" s="32"/>
      <c r="H10" s="32"/>
      <c r="I10" s="32"/>
      <c r="J10" s="32"/>
      <c r="K10" s="32"/>
      <c r="L10" s="49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7"/>
      <c r="C11" s="32"/>
      <c r="D11" s="110" t="s">
        <v>18</v>
      </c>
      <c r="E11" s="32"/>
      <c r="F11" s="111" t="s">
        <v>1</v>
      </c>
      <c r="G11" s="32"/>
      <c r="H11" s="32"/>
      <c r="I11" s="110" t="s">
        <v>19</v>
      </c>
      <c r="J11" s="111" t="s">
        <v>1</v>
      </c>
      <c r="K11" s="32"/>
      <c r="L11" s="49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7"/>
      <c r="C12" s="32"/>
      <c r="D12" s="110" t="s">
        <v>20</v>
      </c>
      <c r="E12" s="32"/>
      <c r="F12" s="111" t="s">
        <v>21</v>
      </c>
      <c r="G12" s="32"/>
      <c r="H12" s="32"/>
      <c r="I12" s="110" t="s">
        <v>22</v>
      </c>
      <c r="J12" s="112" t="str">
        <f>'Rekapitulace stavby'!AN8</f>
        <v>19. 8. 2024</v>
      </c>
      <c r="K12" s="32"/>
      <c r="L12" s="49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>
      <c r="A13" s="32"/>
      <c r="B13" s="37"/>
      <c r="C13" s="32"/>
      <c r="D13" s="32"/>
      <c r="E13" s="32"/>
      <c r="F13" s="32"/>
      <c r="G13" s="32"/>
      <c r="H13" s="32"/>
      <c r="I13" s="32"/>
      <c r="J13" s="32"/>
      <c r="K13" s="32"/>
      <c r="L13" s="49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7"/>
      <c r="C14" s="32"/>
      <c r="D14" s="110" t="s">
        <v>24</v>
      </c>
      <c r="E14" s="32"/>
      <c r="F14" s="32"/>
      <c r="G14" s="32"/>
      <c r="H14" s="32"/>
      <c r="I14" s="110" t="s">
        <v>25</v>
      </c>
      <c r="J14" s="111" t="str">
        <f>IF('Rekapitulace stavby'!AN10="","",'Rekapitulace stavby'!AN10)</f>
        <v/>
      </c>
      <c r="K14" s="32"/>
      <c r="L14" s="49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7"/>
      <c r="C15" s="32"/>
      <c r="D15" s="32"/>
      <c r="E15" s="111" t="str">
        <f>IF('Rekapitulace stavby'!E11="","",'Rekapitulace stavby'!E11)</f>
        <v xml:space="preserve"> </v>
      </c>
      <c r="F15" s="32"/>
      <c r="G15" s="32"/>
      <c r="H15" s="32"/>
      <c r="I15" s="110" t="s">
        <v>27</v>
      </c>
      <c r="J15" s="111" t="str">
        <f>IF('Rekapitulace stavby'!AN11="","",'Rekapitulace stavby'!AN11)</f>
        <v/>
      </c>
      <c r="K15" s="32"/>
      <c r="L15" s="49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>
      <c r="A16" s="32"/>
      <c r="B16" s="37"/>
      <c r="C16" s="32"/>
      <c r="D16" s="32"/>
      <c r="E16" s="32"/>
      <c r="F16" s="32"/>
      <c r="G16" s="32"/>
      <c r="H16" s="32"/>
      <c r="I16" s="32"/>
      <c r="J16" s="32"/>
      <c r="K16" s="32"/>
      <c r="L16" s="49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7"/>
      <c r="C17" s="32"/>
      <c r="D17" s="110" t="s">
        <v>28</v>
      </c>
      <c r="E17" s="32"/>
      <c r="F17" s="32"/>
      <c r="G17" s="32"/>
      <c r="H17" s="32"/>
      <c r="I17" s="110" t="s">
        <v>25</v>
      </c>
      <c r="J17" s="28" t="str">
        <f>'Rekapitulace stavby'!AN13</f>
        <v>Vyplň údaj</v>
      </c>
      <c r="K17" s="32"/>
      <c r="L17" s="49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7"/>
      <c r="C18" s="32"/>
      <c r="D18" s="32"/>
      <c r="E18" s="277" t="str">
        <f>'Rekapitulace stavby'!E14</f>
        <v>Vyplň údaj</v>
      </c>
      <c r="F18" s="278"/>
      <c r="G18" s="278"/>
      <c r="H18" s="278"/>
      <c r="I18" s="110" t="s">
        <v>27</v>
      </c>
      <c r="J18" s="28" t="str">
        <f>'Rekapitulace stavby'!AN14</f>
        <v>Vyplň údaj</v>
      </c>
      <c r="K18" s="32"/>
      <c r="L18" s="49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>
      <c r="A19" s="32"/>
      <c r="B19" s="37"/>
      <c r="C19" s="32"/>
      <c r="D19" s="32"/>
      <c r="E19" s="32"/>
      <c r="F19" s="32"/>
      <c r="G19" s="32"/>
      <c r="H19" s="32"/>
      <c r="I19" s="32"/>
      <c r="J19" s="32"/>
      <c r="K19" s="32"/>
      <c r="L19" s="49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7"/>
      <c r="C20" s="32"/>
      <c r="D20" s="110" t="s">
        <v>30</v>
      </c>
      <c r="E20" s="32"/>
      <c r="F20" s="32"/>
      <c r="G20" s="32"/>
      <c r="H20" s="32"/>
      <c r="I20" s="110" t="s">
        <v>25</v>
      </c>
      <c r="J20" s="111" t="str">
        <f>IF('Rekapitulace stavby'!AN16="","",'Rekapitulace stavby'!AN16)</f>
        <v/>
      </c>
      <c r="K20" s="32"/>
      <c r="L20" s="49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7"/>
      <c r="C21" s="32"/>
      <c r="D21" s="32"/>
      <c r="E21" s="111" t="str">
        <f>IF('Rekapitulace stavby'!E17="","",'Rekapitulace stavby'!E17)</f>
        <v xml:space="preserve"> </v>
      </c>
      <c r="F21" s="32"/>
      <c r="G21" s="32"/>
      <c r="H21" s="32"/>
      <c r="I21" s="110" t="s">
        <v>27</v>
      </c>
      <c r="J21" s="111" t="str">
        <f>IF('Rekapitulace stavby'!AN17="","",'Rekapitulace stavby'!AN17)</f>
        <v/>
      </c>
      <c r="K21" s="32"/>
      <c r="L21" s="49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>
      <c r="A22" s="32"/>
      <c r="B22" s="37"/>
      <c r="C22" s="32"/>
      <c r="D22" s="32"/>
      <c r="E22" s="32"/>
      <c r="F22" s="32"/>
      <c r="G22" s="32"/>
      <c r="H22" s="32"/>
      <c r="I22" s="32"/>
      <c r="J22" s="32"/>
      <c r="K22" s="32"/>
      <c r="L22" s="49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7"/>
      <c r="C23" s="32"/>
      <c r="D23" s="110" t="s">
        <v>31</v>
      </c>
      <c r="E23" s="32"/>
      <c r="F23" s="32"/>
      <c r="G23" s="32"/>
      <c r="H23" s="32"/>
      <c r="I23" s="110" t="s">
        <v>25</v>
      </c>
      <c r="J23" s="111" t="str">
        <f>IF('Rekapitulace stavby'!AN19="","",'Rekapitulace stavby'!AN19)</f>
        <v/>
      </c>
      <c r="K23" s="32"/>
      <c r="L23" s="49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7"/>
      <c r="C24" s="32"/>
      <c r="D24" s="32"/>
      <c r="E24" s="111" t="str">
        <f>IF('Rekapitulace stavby'!E20="","",'Rekapitulace stavby'!E20)</f>
        <v xml:space="preserve"> </v>
      </c>
      <c r="F24" s="32"/>
      <c r="G24" s="32"/>
      <c r="H24" s="32"/>
      <c r="I24" s="110" t="s">
        <v>27</v>
      </c>
      <c r="J24" s="111" t="str">
        <f>IF('Rekapitulace stavby'!AN20="","",'Rekapitulace stavby'!AN20)</f>
        <v/>
      </c>
      <c r="K24" s="32"/>
      <c r="L24" s="49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>
      <c r="A25" s="32"/>
      <c r="B25" s="37"/>
      <c r="C25" s="32"/>
      <c r="D25" s="32"/>
      <c r="E25" s="32"/>
      <c r="F25" s="32"/>
      <c r="G25" s="32"/>
      <c r="H25" s="32"/>
      <c r="I25" s="32"/>
      <c r="J25" s="32"/>
      <c r="K25" s="32"/>
      <c r="L25" s="49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7"/>
      <c r="C26" s="32"/>
      <c r="D26" s="110" t="s">
        <v>33</v>
      </c>
      <c r="E26" s="32"/>
      <c r="F26" s="32"/>
      <c r="G26" s="32"/>
      <c r="H26" s="32"/>
      <c r="I26" s="32"/>
      <c r="J26" s="32"/>
      <c r="K26" s="32"/>
      <c r="L26" s="49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113"/>
      <c r="B27" s="114"/>
      <c r="C27" s="113"/>
      <c r="D27" s="113"/>
      <c r="E27" s="279" t="s">
        <v>1</v>
      </c>
      <c r="F27" s="279"/>
      <c r="G27" s="279"/>
      <c r="H27" s="279"/>
      <c r="I27" s="113"/>
      <c r="J27" s="113"/>
      <c r="K27" s="113"/>
      <c r="L27" s="115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</row>
    <row r="28" spans="1:31" s="2" customFormat="1" ht="6.95" customHeight="1">
      <c r="A28" s="32"/>
      <c r="B28" s="37"/>
      <c r="C28" s="32"/>
      <c r="D28" s="32"/>
      <c r="E28" s="32"/>
      <c r="F28" s="32"/>
      <c r="G28" s="32"/>
      <c r="H28" s="32"/>
      <c r="I28" s="32"/>
      <c r="J28" s="32"/>
      <c r="K28" s="32"/>
      <c r="L28" s="49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7"/>
      <c r="C29" s="32"/>
      <c r="D29" s="116"/>
      <c r="E29" s="116"/>
      <c r="F29" s="116"/>
      <c r="G29" s="116"/>
      <c r="H29" s="116"/>
      <c r="I29" s="116"/>
      <c r="J29" s="116"/>
      <c r="K29" s="116"/>
      <c r="L29" s="49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7"/>
      <c r="C30" s="32"/>
      <c r="D30" s="117" t="s">
        <v>34</v>
      </c>
      <c r="E30" s="32"/>
      <c r="F30" s="32"/>
      <c r="G30" s="32"/>
      <c r="H30" s="32"/>
      <c r="I30" s="32"/>
      <c r="J30" s="118">
        <f>ROUND(J122, 2)</f>
        <v>0</v>
      </c>
      <c r="K30" s="32"/>
      <c r="L30" s="49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7"/>
      <c r="C31" s="32"/>
      <c r="D31" s="116"/>
      <c r="E31" s="116"/>
      <c r="F31" s="116"/>
      <c r="G31" s="116"/>
      <c r="H31" s="116"/>
      <c r="I31" s="116"/>
      <c r="J31" s="116"/>
      <c r="K31" s="116"/>
      <c r="L31" s="49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7"/>
      <c r="C32" s="32"/>
      <c r="D32" s="32"/>
      <c r="E32" s="32"/>
      <c r="F32" s="119" t="s">
        <v>36</v>
      </c>
      <c r="G32" s="32"/>
      <c r="H32" s="32"/>
      <c r="I32" s="119" t="s">
        <v>35</v>
      </c>
      <c r="J32" s="119" t="s">
        <v>37</v>
      </c>
      <c r="K32" s="32"/>
      <c r="L32" s="49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>
      <c r="A33" s="32"/>
      <c r="B33" s="37"/>
      <c r="C33" s="32"/>
      <c r="D33" s="120" t="s">
        <v>38</v>
      </c>
      <c r="E33" s="110" t="s">
        <v>39</v>
      </c>
      <c r="F33" s="121">
        <f>ROUND((SUM(BE122:BE160)),  2)</f>
        <v>0</v>
      </c>
      <c r="G33" s="32"/>
      <c r="H33" s="32"/>
      <c r="I33" s="122">
        <v>0.21</v>
      </c>
      <c r="J33" s="121">
        <f>ROUND(((SUM(BE122:BE160))*I33),  2)</f>
        <v>0</v>
      </c>
      <c r="K33" s="32"/>
      <c r="L33" s="49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7"/>
      <c r="C34" s="32"/>
      <c r="D34" s="32"/>
      <c r="E34" s="110" t="s">
        <v>40</v>
      </c>
      <c r="F34" s="121">
        <f>ROUND((SUM(BF122:BF160)),  2)</f>
        <v>0</v>
      </c>
      <c r="G34" s="32"/>
      <c r="H34" s="32"/>
      <c r="I34" s="122">
        <v>0.12</v>
      </c>
      <c r="J34" s="121">
        <f>ROUND(((SUM(BF122:BF160))*I34),  2)</f>
        <v>0</v>
      </c>
      <c r="K34" s="32"/>
      <c r="L34" s="49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7"/>
      <c r="C35" s="32"/>
      <c r="D35" s="32"/>
      <c r="E35" s="110" t="s">
        <v>41</v>
      </c>
      <c r="F35" s="121">
        <f>ROUND((SUM(BG122:BG160)),  2)</f>
        <v>0</v>
      </c>
      <c r="G35" s="32"/>
      <c r="H35" s="32"/>
      <c r="I35" s="122">
        <v>0.21</v>
      </c>
      <c r="J35" s="121">
        <f>0</f>
        <v>0</v>
      </c>
      <c r="K35" s="32"/>
      <c r="L35" s="49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7"/>
      <c r="C36" s="32"/>
      <c r="D36" s="32"/>
      <c r="E36" s="110" t="s">
        <v>42</v>
      </c>
      <c r="F36" s="121">
        <f>ROUND((SUM(BH122:BH160)),  2)</f>
        <v>0</v>
      </c>
      <c r="G36" s="32"/>
      <c r="H36" s="32"/>
      <c r="I36" s="122">
        <v>0.12</v>
      </c>
      <c r="J36" s="121">
        <f>0</f>
        <v>0</v>
      </c>
      <c r="K36" s="32"/>
      <c r="L36" s="49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7"/>
      <c r="C37" s="32"/>
      <c r="D37" s="32"/>
      <c r="E37" s="110" t="s">
        <v>43</v>
      </c>
      <c r="F37" s="121">
        <f>ROUND((SUM(BI122:BI160)),  2)</f>
        <v>0</v>
      </c>
      <c r="G37" s="32"/>
      <c r="H37" s="32"/>
      <c r="I37" s="122">
        <v>0</v>
      </c>
      <c r="J37" s="121">
        <f>0</f>
        <v>0</v>
      </c>
      <c r="K37" s="32"/>
      <c r="L37" s="49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>
      <c r="A38" s="32"/>
      <c r="B38" s="37"/>
      <c r="C38" s="32"/>
      <c r="D38" s="32"/>
      <c r="E38" s="32"/>
      <c r="F38" s="32"/>
      <c r="G38" s="32"/>
      <c r="H38" s="32"/>
      <c r="I38" s="32"/>
      <c r="J38" s="32"/>
      <c r="K38" s="32"/>
      <c r="L38" s="49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7"/>
      <c r="C39" s="123"/>
      <c r="D39" s="124" t="s">
        <v>44</v>
      </c>
      <c r="E39" s="125"/>
      <c r="F39" s="125"/>
      <c r="G39" s="126" t="s">
        <v>45</v>
      </c>
      <c r="H39" s="127" t="s">
        <v>46</v>
      </c>
      <c r="I39" s="125"/>
      <c r="J39" s="128">
        <f>SUM(J30:J37)</f>
        <v>0</v>
      </c>
      <c r="K39" s="129"/>
      <c r="L39" s="49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>
      <c r="A40" s="32"/>
      <c r="B40" s="37"/>
      <c r="C40" s="32"/>
      <c r="D40" s="32"/>
      <c r="E40" s="32"/>
      <c r="F40" s="32"/>
      <c r="G40" s="32"/>
      <c r="H40" s="32"/>
      <c r="I40" s="32"/>
      <c r="J40" s="32"/>
      <c r="K40" s="32"/>
      <c r="L40" s="49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>
      <c r="B41" s="18"/>
      <c r="L41" s="18"/>
    </row>
    <row r="42" spans="1:31" s="1" customFormat="1" ht="14.45" customHeight="1">
      <c r="B42" s="18"/>
      <c r="L42" s="18"/>
    </row>
    <row r="43" spans="1:31" s="1" customFormat="1" ht="14.45" customHeight="1">
      <c r="B43" s="18"/>
      <c r="L43" s="18"/>
    </row>
    <row r="44" spans="1:31" s="1" customFormat="1" ht="14.45" customHeight="1">
      <c r="B44" s="18"/>
      <c r="L44" s="18"/>
    </row>
    <row r="45" spans="1:31" s="1" customFormat="1" ht="14.45" customHeight="1">
      <c r="B45" s="18"/>
      <c r="L45" s="18"/>
    </row>
    <row r="46" spans="1:31" s="1" customFormat="1" ht="14.45" customHeight="1">
      <c r="B46" s="18"/>
      <c r="L46" s="18"/>
    </row>
    <row r="47" spans="1:31" s="1" customFormat="1" ht="14.45" customHeight="1">
      <c r="B47" s="18"/>
      <c r="L47" s="18"/>
    </row>
    <row r="48" spans="1:31" s="1" customFormat="1" ht="14.45" customHeight="1">
      <c r="B48" s="18"/>
      <c r="L48" s="18"/>
    </row>
    <row r="49" spans="1:31" s="1" customFormat="1" ht="14.45" customHeight="1">
      <c r="B49" s="18"/>
      <c r="L49" s="18"/>
    </row>
    <row r="50" spans="1:31" s="2" customFormat="1" ht="14.45" customHeight="1">
      <c r="B50" s="49"/>
      <c r="D50" s="130" t="s">
        <v>47</v>
      </c>
      <c r="E50" s="131"/>
      <c r="F50" s="131"/>
      <c r="G50" s="130" t="s">
        <v>48</v>
      </c>
      <c r="H50" s="131"/>
      <c r="I50" s="131"/>
      <c r="J50" s="131"/>
      <c r="K50" s="131"/>
      <c r="L50" s="49"/>
    </row>
    <row r="51" spans="1:31" ht="11.25">
      <c r="B51" s="18"/>
      <c r="L51" s="18"/>
    </row>
    <row r="52" spans="1:31" ht="11.25">
      <c r="B52" s="18"/>
      <c r="L52" s="18"/>
    </row>
    <row r="53" spans="1:31" ht="11.25">
      <c r="B53" s="18"/>
      <c r="L53" s="18"/>
    </row>
    <row r="54" spans="1:31" ht="11.25">
      <c r="B54" s="18"/>
      <c r="L54" s="18"/>
    </row>
    <row r="55" spans="1:31" ht="11.25">
      <c r="B55" s="18"/>
      <c r="L55" s="18"/>
    </row>
    <row r="56" spans="1:31" ht="11.25">
      <c r="B56" s="18"/>
      <c r="L56" s="18"/>
    </row>
    <row r="57" spans="1:31" ht="11.25">
      <c r="B57" s="18"/>
      <c r="L57" s="18"/>
    </row>
    <row r="58" spans="1:31" ht="11.25">
      <c r="B58" s="18"/>
      <c r="L58" s="18"/>
    </row>
    <row r="59" spans="1:31" ht="11.25">
      <c r="B59" s="18"/>
      <c r="L59" s="18"/>
    </row>
    <row r="60" spans="1:31" ht="11.25">
      <c r="B60" s="18"/>
      <c r="L60" s="18"/>
    </row>
    <row r="61" spans="1:31" s="2" customFormat="1" ht="12.75">
      <c r="A61" s="32"/>
      <c r="B61" s="37"/>
      <c r="C61" s="32"/>
      <c r="D61" s="132" t="s">
        <v>49</v>
      </c>
      <c r="E61" s="133"/>
      <c r="F61" s="134" t="s">
        <v>50</v>
      </c>
      <c r="G61" s="132" t="s">
        <v>49</v>
      </c>
      <c r="H61" s="133"/>
      <c r="I61" s="133"/>
      <c r="J61" s="135" t="s">
        <v>50</v>
      </c>
      <c r="K61" s="133"/>
      <c r="L61" s="49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18"/>
      <c r="L62" s="18"/>
    </row>
    <row r="63" spans="1:31" ht="11.25">
      <c r="B63" s="18"/>
      <c r="L63" s="18"/>
    </row>
    <row r="64" spans="1:31" ht="11.25">
      <c r="B64" s="18"/>
      <c r="L64" s="18"/>
    </row>
    <row r="65" spans="1:31" s="2" customFormat="1" ht="12.75">
      <c r="A65" s="32"/>
      <c r="B65" s="37"/>
      <c r="C65" s="32"/>
      <c r="D65" s="130" t="s">
        <v>51</v>
      </c>
      <c r="E65" s="136"/>
      <c r="F65" s="136"/>
      <c r="G65" s="130" t="s">
        <v>52</v>
      </c>
      <c r="H65" s="136"/>
      <c r="I65" s="136"/>
      <c r="J65" s="136"/>
      <c r="K65" s="136"/>
      <c r="L65" s="49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18"/>
      <c r="L66" s="18"/>
    </row>
    <row r="67" spans="1:31" ht="11.25">
      <c r="B67" s="18"/>
      <c r="L67" s="18"/>
    </row>
    <row r="68" spans="1:31" ht="11.25">
      <c r="B68" s="18"/>
      <c r="L68" s="18"/>
    </row>
    <row r="69" spans="1:31" ht="11.25">
      <c r="B69" s="18"/>
      <c r="L69" s="18"/>
    </row>
    <row r="70" spans="1:31" ht="11.25">
      <c r="B70" s="18"/>
      <c r="L70" s="18"/>
    </row>
    <row r="71" spans="1:31" ht="11.25">
      <c r="B71" s="18"/>
      <c r="L71" s="18"/>
    </row>
    <row r="72" spans="1:31" ht="11.25">
      <c r="B72" s="18"/>
      <c r="L72" s="18"/>
    </row>
    <row r="73" spans="1:31" ht="11.25">
      <c r="B73" s="18"/>
      <c r="L73" s="18"/>
    </row>
    <row r="74" spans="1:31" ht="11.25">
      <c r="B74" s="18"/>
      <c r="L74" s="18"/>
    </row>
    <row r="75" spans="1:31" ht="11.25">
      <c r="B75" s="18"/>
      <c r="L75" s="18"/>
    </row>
    <row r="76" spans="1:31" s="2" customFormat="1" ht="12.75">
      <c r="A76" s="32"/>
      <c r="B76" s="37"/>
      <c r="C76" s="32"/>
      <c r="D76" s="132" t="s">
        <v>49</v>
      </c>
      <c r="E76" s="133"/>
      <c r="F76" s="134" t="s">
        <v>50</v>
      </c>
      <c r="G76" s="132" t="s">
        <v>49</v>
      </c>
      <c r="H76" s="133"/>
      <c r="I76" s="133"/>
      <c r="J76" s="135" t="s">
        <v>50</v>
      </c>
      <c r="K76" s="133"/>
      <c r="L76" s="49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137"/>
      <c r="C77" s="138"/>
      <c r="D77" s="138"/>
      <c r="E77" s="138"/>
      <c r="F77" s="138"/>
      <c r="G77" s="138"/>
      <c r="H77" s="138"/>
      <c r="I77" s="138"/>
      <c r="J77" s="138"/>
      <c r="K77" s="138"/>
      <c r="L77" s="49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>
      <c r="A81" s="32"/>
      <c r="B81" s="139"/>
      <c r="C81" s="140"/>
      <c r="D81" s="140"/>
      <c r="E81" s="140"/>
      <c r="F81" s="140"/>
      <c r="G81" s="140"/>
      <c r="H81" s="140"/>
      <c r="I81" s="140"/>
      <c r="J81" s="140"/>
      <c r="K81" s="140"/>
      <c r="L81" s="49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>
      <c r="A82" s="32"/>
      <c r="B82" s="33"/>
      <c r="C82" s="21" t="s">
        <v>103</v>
      </c>
      <c r="D82" s="34"/>
      <c r="E82" s="34"/>
      <c r="F82" s="34"/>
      <c r="G82" s="34"/>
      <c r="H82" s="34"/>
      <c r="I82" s="34"/>
      <c r="J82" s="34"/>
      <c r="K82" s="34"/>
      <c r="L82" s="49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>
      <c r="A83" s="32"/>
      <c r="B83" s="33"/>
      <c r="C83" s="34"/>
      <c r="D83" s="34"/>
      <c r="E83" s="34"/>
      <c r="F83" s="34"/>
      <c r="G83" s="34"/>
      <c r="H83" s="34"/>
      <c r="I83" s="34"/>
      <c r="J83" s="34"/>
      <c r="K83" s="34"/>
      <c r="L83" s="49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7" t="s">
        <v>16</v>
      </c>
      <c r="D84" s="34"/>
      <c r="E84" s="34"/>
      <c r="F84" s="34"/>
      <c r="G84" s="34"/>
      <c r="H84" s="34"/>
      <c r="I84" s="34"/>
      <c r="J84" s="34"/>
      <c r="K84" s="34"/>
      <c r="L84" s="49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>
      <c r="A85" s="32"/>
      <c r="B85" s="33"/>
      <c r="C85" s="34"/>
      <c r="D85" s="34"/>
      <c r="E85" s="280" t="str">
        <f>E7</f>
        <v>Oprava místních komunikací V obci Hrádek 2024</v>
      </c>
      <c r="F85" s="281"/>
      <c r="G85" s="281"/>
      <c r="H85" s="281"/>
      <c r="I85" s="34"/>
      <c r="J85" s="34"/>
      <c r="K85" s="34"/>
      <c r="L85" s="49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>
      <c r="A86" s="32"/>
      <c r="B86" s="33"/>
      <c r="C86" s="27" t="s">
        <v>101</v>
      </c>
      <c r="D86" s="34"/>
      <c r="E86" s="34"/>
      <c r="F86" s="34"/>
      <c r="G86" s="34"/>
      <c r="H86" s="34"/>
      <c r="I86" s="34"/>
      <c r="J86" s="34"/>
      <c r="K86" s="34"/>
      <c r="L86" s="49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>
      <c r="A87" s="32"/>
      <c r="B87" s="33"/>
      <c r="C87" s="34"/>
      <c r="D87" s="34"/>
      <c r="E87" s="232" t="str">
        <f>E9</f>
        <v>05 - MK CHALUPŇOKI</v>
      </c>
      <c r="F87" s="282"/>
      <c r="G87" s="282"/>
      <c r="H87" s="282"/>
      <c r="I87" s="34"/>
      <c r="J87" s="34"/>
      <c r="K87" s="34"/>
      <c r="L87" s="49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>
      <c r="A88" s="32"/>
      <c r="B88" s="33"/>
      <c r="C88" s="34"/>
      <c r="D88" s="34"/>
      <c r="E88" s="34"/>
      <c r="F88" s="34"/>
      <c r="G88" s="34"/>
      <c r="H88" s="34"/>
      <c r="I88" s="34"/>
      <c r="J88" s="34"/>
      <c r="K88" s="34"/>
      <c r="L88" s="49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>
      <c r="A89" s="32"/>
      <c r="B89" s="33"/>
      <c r="C89" s="27" t="s">
        <v>20</v>
      </c>
      <c r="D89" s="34"/>
      <c r="E89" s="34"/>
      <c r="F89" s="25" t="str">
        <f>F12</f>
        <v>Hrádek</v>
      </c>
      <c r="G89" s="34"/>
      <c r="H89" s="34"/>
      <c r="I89" s="27" t="s">
        <v>22</v>
      </c>
      <c r="J89" s="64" t="str">
        <f>IF(J12="","",J12)</f>
        <v>19. 8. 2024</v>
      </c>
      <c r="K89" s="34"/>
      <c r="L89" s="49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>
      <c r="A90" s="32"/>
      <c r="B90" s="33"/>
      <c r="C90" s="34"/>
      <c r="D90" s="34"/>
      <c r="E90" s="34"/>
      <c r="F90" s="34"/>
      <c r="G90" s="34"/>
      <c r="H90" s="34"/>
      <c r="I90" s="34"/>
      <c r="J90" s="34"/>
      <c r="K90" s="34"/>
      <c r="L90" s="49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15.2" customHeight="1">
      <c r="A91" s="32"/>
      <c r="B91" s="33"/>
      <c r="C91" s="27" t="s">
        <v>24</v>
      </c>
      <c r="D91" s="34"/>
      <c r="E91" s="34"/>
      <c r="F91" s="25" t="str">
        <f>E15</f>
        <v xml:space="preserve"> </v>
      </c>
      <c r="G91" s="34"/>
      <c r="H91" s="34"/>
      <c r="I91" s="27" t="s">
        <v>30</v>
      </c>
      <c r="J91" s="30" t="str">
        <f>E21</f>
        <v xml:space="preserve"> </v>
      </c>
      <c r="K91" s="34"/>
      <c r="L91" s="49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customHeight="1">
      <c r="A92" s="32"/>
      <c r="B92" s="33"/>
      <c r="C92" s="27" t="s">
        <v>28</v>
      </c>
      <c r="D92" s="34"/>
      <c r="E92" s="34"/>
      <c r="F92" s="25" t="str">
        <f>IF(E18="","",E18)</f>
        <v>Vyplň údaj</v>
      </c>
      <c r="G92" s="34"/>
      <c r="H92" s="34"/>
      <c r="I92" s="27" t="s">
        <v>31</v>
      </c>
      <c r="J92" s="30" t="str">
        <f>E24</f>
        <v xml:space="preserve"> </v>
      </c>
      <c r="K92" s="34"/>
      <c r="L92" s="49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4"/>
      <c r="D93" s="34"/>
      <c r="E93" s="34"/>
      <c r="F93" s="34"/>
      <c r="G93" s="34"/>
      <c r="H93" s="34"/>
      <c r="I93" s="34"/>
      <c r="J93" s="34"/>
      <c r="K93" s="34"/>
      <c r="L93" s="49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>
      <c r="A94" s="32"/>
      <c r="B94" s="33"/>
      <c r="C94" s="141" t="s">
        <v>104</v>
      </c>
      <c r="D94" s="142"/>
      <c r="E94" s="142"/>
      <c r="F94" s="142"/>
      <c r="G94" s="142"/>
      <c r="H94" s="142"/>
      <c r="I94" s="142"/>
      <c r="J94" s="143" t="s">
        <v>105</v>
      </c>
      <c r="K94" s="142"/>
      <c r="L94" s="49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>
      <c r="A95" s="32"/>
      <c r="B95" s="33"/>
      <c r="C95" s="34"/>
      <c r="D95" s="34"/>
      <c r="E95" s="34"/>
      <c r="F95" s="34"/>
      <c r="G95" s="34"/>
      <c r="H95" s="34"/>
      <c r="I95" s="34"/>
      <c r="J95" s="34"/>
      <c r="K95" s="34"/>
      <c r="L95" s="49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>
      <c r="A96" s="32"/>
      <c r="B96" s="33"/>
      <c r="C96" s="144" t="s">
        <v>106</v>
      </c>
      <c r="D96" s="34"/>
      <c r="E96" s="34"/>
      <c r="F96" s="34"/>
      <c r="G96" s="34"/>
      <c r="H96" s="34"/>
      <c r="I96" s="34"/>
      <c r="J96" s="82">
        <f>J122</f>
        <v>0</v>
      </c>
      <c r="K96" s="34"/>
      <c r="L96" s="49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5" t="s">
        <v>107</v>
      </c>
    </row>
    <row r="97" spans="1:31" s="9" customFormat="1" ht="24.95" customHeight="1">
      <c r="B97" s="145"/>
      <c r="C97" s="146"/>
      <c r="D97" s="147" t="s">
        <v>108</v>
      </c>
      <c r="E97" s="148"/>
      <c r="F97" s="148"/>
      <c r="G97" s="148"/>
      <c r="H97" s="148"/>
      <c r="I97" s="148"/>
      <c r="J97" s="149">
        <f>J123</f>
        <v>0</v>
      </c>
      <c r="K97" s="146"/>
      <c r="L97" s="150"/>
    </row>
    <row r="98" spans="1:31" s="10" customFormat="1" ht="19.899999999999999" customHeight="1">
      <c r="B98" s="151"/>
      <c r="C98" s="152"/>
      <c r="D98" s="153" t="s">
        <v>109</v>
      </c>
      <c r="E98" s="154"/>
      <c r="F98" s="154"/>
      <c r="G98" s="154"/>
      <c r="H98" s="154"/>
      <c r="I98" s="154"/>
      <c r="J98" s="155">
        <f>J124</f>
        <v>0</v>
      </c>
      <c r="K98" s="152"/>
      <c r="L98" s="156"/>
    </row>
    <row r="99" spans="1:31" s="10" customFormat="1" ht="19.899999999999999" customHeight="1">
      <c r="B99" s="151"/>
      <c r="C99" s="152"/>
      <c r="D99" s="153" t="s">
        <v>110</v>
      </c>
      <c r="E99" s="154"/>
      <c r="F99" s="154"/>
      <c r="G99" s="154"/>
      <c r="H99" s="154"/>
      <c r="I99" s="154"/>
      <c r="J99" s="155">
        <f>J129</f>
        <v>0</v>
      </c>
      <c r="K99" s="152"/>
      <c r="L99" s="156"/>
    </row>
    <row r="100" spans="1:31" s="10" customFormat="1" ht="19.899999999999999" customHeight="1">
      <c r="B100" s="151"/>
      <c r="C100" s="152"/>
      <c r="D100" s="153" t="s">
        <v>111</v>
      </c>
      <c r="E100" s="154"/>
      <c r="F100" s="154"/>
      <c r="G100" s="154"/>
      <c r="H100" s="154"/>
      <c r="I100" s="154"/>
      <c r="J100" s="155">
        <f>J139</f>
        <v>0</v>
      </c>
      <c r="K100" s="152"/>
      <c r="L100" s="156"/>
    </row>
    <row r="101" spans="1:31" s="10" customFormat="1" ht="19.899999999999999" customHeight="1">
      <c r="B101" s="151"/>
      <c r="C101" s="152"/>
      <c r="D101" s="153" t="s">
        <v>112</v>
      </c>
      <c r="E101" s="154"/>
      <c r="F101" s="154"/>
      <c r="G101" s="154"/>
      <c r="H101" s="154"/>
      <c r="I101" s="154"/>
      <c r="J101" s="155">
        <f>J145</f>
        <v>0</v>
      </c>
      <c r="K101" s="152"/>
      <c r="L101" s="156"/>
    </row>
    <row r="102" spans="1:31" s="9" customFormat="1" ht="24.95" customHeight="1">
      <c r="B102" s="145"/>
      <c r="C102" s="146"/>
      <c r="D102" s="147" t="s">
        <v>113</v>
      </c>
      <c r="E102" s="148"/>
      <c r="F102" s="148"/>
      <c r="G102" s="148"/>
      <c r="H102" s="148"/>
      <c r="I102" s="148"/>
      <c r="J102" s="149">
        <f>J157</f>
        <v>0</v>
      </c>
      <c r="K102" s="146"/>
      <c r="L102" s="150"/>
    </row>
    <row r="103" spans="1:31" s="2" customFormat="1" ht="21.75" customHeight="1">
      <c r="A103" s="32"/>
      <c r="B103" s="33"/>
      <c r="C103" s="34"/>
      <c r="D103" s="34"/>
      <c r="E103" s="34"/>
      <c r="F103" s="34"/>
      <c r="G103" s="34"/>
      <c r="H103" s="34"/>
      <c r="I103" s="34"/>
      <c r="J103" s="34"/>
      <c r="K103" s="34"/>
      <c r="L103" s="49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</row>
    <row r="104" spans="1:31" s="2" customFormat="1" ht="6.95" customHeight="1">
      <c r="A104" s="32"/>
      <c r="B104" s="52"/>
      <c r="C104" s="53"/>
      <c r="D104" s="53"/>
      <c r="E104" s="53"/>
      <c r="F104" s="53"/>
      <c r="G104" s="53"/>
      <c r="H104" s="53"/>
      <c r="I104" s="53"/>
      <c r="J104" s="53"/>
      <c r="K104" s="53"/>
      <c r="L104" s="49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8" spans="1:31" s="2" customFormat="1" ht="6.95" customHeight="1">
      <c r="A108" s="32"/>
      <c r="B108" s="54"/>
      <c r="C108" s="55"/>
      <c r="D108" s="55"/>
      <c r="E108" s="55"/>
      <c r="F108" s="55"/>
      <c r="G108" s="55"/>
      <c r="H108" s="55"/>
      <c r="I108" s="55"/>
      <c r="J108" s="55"/>
      <c r="K108" s="55"/>
      <c r="L108" s="49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31" s="2" customFormat="1" ht="24.95" customHeight="1">
      <c r="A109" s="32"/>
      <c r="B109" s="33"/>
      <c r="C109" s="21" t="s">
        <v>114</v>
      </c>
      <c r="D109" s="34"/>
      <c r="E109" s="34"/>
      <c r="F109" s="34"/>
      <c r="G109" s="34"/>
      <c r="H109" s="34"/>
      <c r="I109" s="34"/>
      <c r="J109" s="34"/>
      <c r="K109" s="34"/>
      <c r="L109" s="49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s="2" customFormat="1" ht="6.95" customHeight="1">
      <c r="A110" s="32"/>
      <c r="B110" s="33"/>
      <c r="C110" s="34"/>
      <c r="D110" s="34"/>
      <c r="E110" s="34"/>
      <c r="F110" s="34"/>
      <c r="G110" s="34"/>
      <c r="H110" s="34"/>
      <c r="I110" s="34"/>
      <c r="J110" s="34"/>
      <c r="K110" s="34"/>
      <c r="L110" s="49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12" customHeight="1">
      <c r="A111" s="32"/>
      <c r="B111" s="33"/>
      <c r="C111" s="27" t="s">
        <v>16</v>
      </c>
      <c r="D111" s="34"/>
      <c r="E111" s="34"/>
      <c r="F111" s="34"/>
      <c r="G111" s="34"/>
      <c r="H111" s="34"/>
      <c r="I111" s="34"/>
      <c r="J111" s="34"/>
      <c r="K111" s="34"/>
      <c r="L111" s="49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16.5" customHeight="1">
      <c r="A112" s="32"/>
      <c r="B112" s="33"/>
      <c r="C112" s="34"/>
      <c r="D112" s="34"/>
      <c r="E112" s="280" t="str">
        <f>E7</f>
        <v>Oprava místních komunikací V obci Hrádek 2024</v>
      </c>
      <c r="F112" s="281"/>
      <c r="G112" s="281"/>
      <c r="H112" s="281"/>
      <c r="I112" s="34"/>
      <c r="J112" s="34"/>
      <c r="K112" s="34"/>
      <c r="L112" s="49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2" customHeight="1">
      <c r="A113" s="32"/>
      <c r="B113" s="33"/>
      <c r="C113" s="27" t="s">
        <v>101</v>
      </c>
      <c r="D113" s="34"/>
      <c r="E113" s="34"/>
      <c r="F113" s="34"/>
      <c r="G113" s="34"/>
      <c r="H113" s="34"/>
      <c r="I113" s="34"/>
      <c r="J113" s="34"/>
      <c r="K113" s="34"/>
      <c r="L113" s="49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6.5" customHeight="1">
      <c r="A114" s="32"/>
      <c r="B114" s="33"/>
      <c r="C114" s="34"/>
      <c r="D114" s="34"/>
      <c r="E114" s="232" t="str">
        <f>E9</f>
        <v>05 - MK CHALUPŇOKI</v>
      </c>
      <c r="F114" s="282"/>
      <c r="G114" s="282"/>
      <c r="H114" s="282"/>
      <c r="I114" s="34"/>
      <c r="J114" s="34"/>
      <c r="K114" s="34"/>
      <c r="L114" s="49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6.95" customHeight="1">
      <c r="A115" s="32"/>
      <c r="B115" s="33"/>
      <c r="C115" s="34"/>
      <c r="D115" s="34"/>
      <c r="E115" s="34"/>
      <c r="F115" s="34"/>
      <c r="G115" s="34"/>
      <c r="H115" s="34"/>
      <c r="I115" s="34"/>
      <c r="J115" s="34"/>
      <c r="K115" s="34"/>
      <c r="L115" s="49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2" customHeight="1">
      <c r="A116" s="32"/>
      <c r="B116" s="33"/>
      <c r="C116" s="27" t="s">
        <v>20</v>
      </c>
      <c r="D116" s="34"/>
      <c r="E116" s="34"/>
      <c r="F116" s="25" t="str">
        <f>F12</f>
        <v>Hrádek</v>
      </c>
      <c r="G116" s="34"/>
      <c r="H116" s="34"/>
      <c r="I116" s="27" t="s">
        <v>22</v>
      </c>
      <c r="J116" s="64" t="str">
        <f>IF(J12="","",J12)</f>
        <v>19. 8. 2024</v>
      </c>
      <c r="K116" s="34"/>
      <c r="L116" s="49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6.95" customHeight="1">
      <c r="A117" s="32"/>
      <c r="B117" s="33"/>
      <c r="C117" s="34"/>
      <c r="D117" s="34"/>
      <c r="E117" s="34"/>
      <c r="F117" s="34"/>
      <c r="G117" s="34"/>
      <c r="H117" s="34"/>
      <c r="I117" s="34"/>
      <c r="J117" s="34"/>
      <c r="K117" s="34"/>
      <c r="L117" s="49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15.2" customHeight="1">
      <c r="A118" s="32"/>
      <c r="B118" s="33"/>
      <c r="C118" s="27" t="s">
        <v>24</v>
      </c>
      <c r="D118" s="34"/>
      <c r="E118" s="34"/>
      <c r="F118" s="25" t="str">
        <f>E15</f>
        <v xml:space="preserve"> </v>
      </c>
      <c r="G118" s="34"/>
      <c r="H118" s="34"/>
      <c r="I118" s="27" t="s">
        <v>30</v>
      </c>
      <c r="J118" s="30" t="str">
        <f>E21</f>
        <v xml:space="preserve"> </v>
      </c>
      <c r="K118" s="34"/>
      <c r="L118" s="49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15.2" customHeight="1">
      <c r="A119" s="32"/>
      <c r="B119" s="33"/>
      <c r="C119" s="27" t="s">
        <v>28</v>
      </c>
      <c r="D119" s="34"/>
      <c r="E119" s="34"/>
      <c r="F119" s="25" t="str">
        <f>IF(E18="","",E18)</f>
        <v>Vyplň údaj</v>
      </c>
      <c r="G119" s="34"/>
      <c r="H119" s="34"/>
      <c r="I119" s="27" t="s">
        <v>31</v>
      </c>
      <c r="J119" s="30" t="str">
        <f>E24</f>
        <v xml:space="preserve"> </v>
      </c>
      <c r="K119" s="34"/>
      <c r="L119" s="49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10.35" customHeight="1">
      <c r="A120" s="32"/>
      <c r="B120" s="33"/>
      <c r="C120" s="34"/>
      <c r="D120" s="34"/>
      <c r="E120" s="34"/>
      <c r="F120" s="34"/>
      <c r="G120" s="34"/>
      <c r="H120" s="34"/>
      <c r="I120" s="34"/>
      <c r="J120" s="34"/>
      <c r="K120" s="34"/>
      <c r="L120" s="49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11" customFormat="1" ht="29.25" customHeight="1">
      <c r="A121" s="157"/>
      <c r="B121" s="158"/>
      <c r="C121" s="159" t="s">
        <v>115</v>
      </c>
      <c r="D121" s="160" t="s">
        <v>59</v>
      </c>
      <c r="E121" s="160" t="s">
        <v>55</v>
      </c>
      <c r="F121" s="160" t="s">
        <v>56</v>
      </c>
      <c r="G121" s="160" t="s">
        <v>116</v>
      </c>
      <c r="H121" s="160" t="s">
        <v>117</v>
      </c>
      <c r="I121" s="160" t="s">
        <v>118</v>
      </c>
      <c r="J121" s="161" t="s">
        <v>105</v>
      </c>
      <c r="K121" s="162" t="s">
        <v>119</v>
      </c>
      <c r="L121" s="163"/>
      <c r="M121" s="73" t="s">
        <v>1</v>
      </c>
      <c r="N121" s="74" t="s">
        <v>38</v>
      </c>
      <c r="O121" s="74" t="s">
        <v>120</v>
      </c>
      <c r="P121" s="74" t="s">
        <v>121</v>
      </c>
      <c r="Q121" s="74" t="s">
        <v>122</v>
      </c>
      <c r="R121" s="74" t="s">
        <v>123</v>
      </c>
      <c r="S121" s="74" t="s">
        <v>124</v>
      </c>
      <c r="T121" s="75" t="s">
        <v>125</v>
      </c>
      <c r="U121" s="157"/>
      <c r="V121" s="157"/>
      <c r="W121" s="157"/>
      <c r="X121" s="157"/>
      <c r="Y121" s="157"/>
      <c r="Z121" s="157"/>
      <c r="AA121" s="157"/>
      <c r="AB121" s="157"/>
      <c r="AC121" s="157"/>
      <c r="AD121" s="157"/>
      <c r="AE121" s="157"/>
    </row>
    <row r="122" spans="1:65" s="2" customFormat="1" ht="22.9" customHeight="1">
      <c r="A122" s="32"/>
      <c r="B122" s="33"/>
      <c r="C122" s="80" t="s">
        <v>126</v>
      </c>
      <c r="D122" s="34"/>
      <c r="E122" s="34"/>
      <c r="F122" s="34"/>
      <c r="G122" s="34"/>
      <c r="H122" s="34"/>
      <c r="I122" s="34"/>
      <c r="J122" s="164">
        <f>BK122</f>
        <v>0</v>
      </c>
      <c r="K122" s="34"/>
      <c r="L122" s="37"/>
      <c r="M122" s="76"/>
      <c r="N122" s="165"/>
      <c r="O122" s="77"/>
      <c r="P122" s="166">
        <f>P123+P157</f>
        <v>0</v>
      </c>
      <c r="Q122" s="77"/>
      <c r="R122" s="166">
        <f>R123+R157</f>
        <v>0</v>
      </c>
      <c r="S122" s="77"/>
      <c r="T122" s="167">
        <f>T123+T157</f>
        <v>95.11999999999999</v>
      </c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T122" s="15" t="s">
        <v>73</v>
      </c>
      <c r="AU122" s="15" t="s">
        <v>107</v>
      </c>
      <c r="BK122" s="168">
        <f>BK123+BK157</f>
        <v>0</v>
      </c>
    </row>
    <row r="123" spans="1:65" s="12" customFormat="1" ht="25.9" customHeight="1">
      <c r="B123" s="169"/>
      <c r="C123" s="170"/>
      <c r="D123" s="171" t="s">
        <v>73</v>
      </c>
      <c r="E123" s="172" t="s">
        <v>127</v>
      </c>
      <c r="F123" s="172" t="s">
        <v>128</v>
      </c>
      <c r="G123" s="170"/>
      <c r="H123" s="170"/>
      <c r="I123" s="173"/>
      <c r="J123" s="174">
        <f>BK123</f>
        <v>0</v>
      </c>
      <c r="K123" s="170"/>
      <c r="L123" s="175"/>
      <c r="M123" s="176"/>
      <c r="N123" s="177"/>
      <c r="O123" s="177"/>
      <c r="P123" s="178">
        <f>P124+P129+P139+P145</f>
        <v>0</v>
      </c>
      <c r="Q123" s="177"/>
      <c r="R123" s="178">
        <f>R124+R129+R139+R145</f>
        <v>0</v>
      </c>
      <c r="S123" s="177"/>
      <c r="T123" s="179">
        <f>T124+T129+T139+T145</f>
        <v>95.11999999999999</v>
      </c>
      <c r="AR123" s="180" t="s">
        <v>82</v>
      </c>
      <c r="AT123" s="181" t="s">
        <v>73</v>
      </c>
      <c r="AU123" s="181" t="s">
        <v>74</v>
      </c>
      <c r="AY123" s="180" t="s">
        <v>129</v>
      </c>
      <c r="BK123" s="182">
        <f>BK124+BK129+BK139+BK145</f>
        <v>0</v>
      </c>
    </row>
    <row r="124" spans="1:65" s="12" customFormat="1" ht="22.9" customHeight="1">
      <c r="B124" s="169"/>
      <c r="C124" s="170"/>
      <c r="D124" s="171" t="s">
        <v>73</v>
      </c>
      <c r="E124" s="183" t="s">
        <v>82</v>
      </c>
      <c r="F124" s="183" t="s">
        <v>130</v>
      </c>
      <c r="G124" s="170"/>
      <c r="H124" s="170"/>
      <c r="I124" s="173"/>
      <c r="J124" s="184">
        <f>BK124</f>
        <v>0</v>
      </c>
      <c r="K124" s="170"/>
      <c r="L124" s="175"/>
      <c r="M124" s="176"/>
      <c r="N124" s="177"/>
      <c r="O124" s="177"/>
      <c r="P124" s="178">
        <f>SUM(P125:P128)</f>
        <v>0</v>
      </c>
      <c r="Q124" s="177"/>
      <c r="R124" s="178">
        <f>SUM(R125:R128)</f>
        <v>0</v>
      </c>
      <c r="S124" s="177"/>
      <c r="T124" s="179">
        <f>SUM(T125:T128)</f>
        <v>95.11999999999999</v>
      </c>
      <c r="AR124" s="180" t="s">
        <v>82</v>
      </c>
      <c r="AT124" s="181" t="s">
        <v>73</v>
      </c>
      <c r="AU124" s="181" t="s">
        <v>82</v>
      </c>
      <c r="AY124" s="180" t="s">
        <v>129</v>
      </c>
      <c r="BK124" s="182">
        <f>SUM(BK125:BK128)</f>
        <v>0</v>
      </c>
    </row>
    <row r="125" spans="1:65" s="2" customFormat="1" ht="33" customHeight="1">
      <c r="A125" s="32"/>
      <c r="B125" s="33"/>
      <c r="C125" s="185" t="s">
        <v>82</v>
      </c>
      <c r="D125" s="185" t="s">
        <v>131</v>
      </c>
      <c r="E125" s="186" t="s">
        <v>132</v>
      </c>
      <c r="F125" s="187" t="s">
        <v>133</v>
      </c>
      <c r="G125" s="188" t="s">
        <v>134</v>
      </c>
      <c r="H125" s="189">
        <v>328</v>
      </c>
      <c r="I125" s="190"/>
      <c r="J125" s="191">
        <f>ROUND(I125*H125,2)</f>
        <v>0</v>
      </c>
      <c r="K125" s="192"/>
      <c r="L125" s="37"/>
      <c r="M125" s="193" t="s">
        <v>1</v>
      </c>
      <c r="N125" s="194" t="s">
        <v>39</v>
      </c>
      <c r="O125" s="69"/>
      <c r="P125" s="195">
        <f>O125*H125</f>
        <v>0</v>
      </c>
      <c r="Q125" s="195">
        <v>0</v>
      </c>
      <c r="R125" s="195">
        <f>Q125*H125</f>
        <v>0</v>
      </c>
      <c r="S125" s="195">
        <v>0.28999999999999998</v>
      </c>
      <c r="T125" s="196">
        <f>S125*H125</f>
        <v>95.11999999999999</v>
      </c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R125" s="197" t="s">
        <v>135</v>
      </c>
      <c r="AT125" s="197" t="s">
        <v>131</v>
      </c>
      <c r="AU125" s="197" t="s">
        <v>84</v>
      </c>
      <c r="AY125" s="15" t="s">
        <v>129</v>
      </c>
      <c r="BE125" s="198">
        <f>IF(N125="základní",J125,0)</f>
        <v>0</v>
      </c>
      <c r="BF125" s="198">
        <f>IF(N125="snížená",J125,0)</f>
        <v>0</v>
      </c>
      <c r="BG125" s="198">
        <f>IF(N125="zákl. přenesená",J125,0)</f>
        <v>0</v>
      </c>
      <c r="BH125" s="198">
        <f>IF(N125="sníž. přenesená",J125,0)</f>
        <v>0</v>
      </c>
      <c r="BI125" s="198">
        <f>IF(N125="nulová",J125,0)</f>
        <v>0</v>
      </c>
      <c r="BJ125" s="15" t="s">
        <v>82</v>
      </c>
      <c r="BK125" s="198">
        <f>ROUND(I125*H125,2)</f>
        <v>0</v>
      </c>
      <c r="BL125" s="15" t="s">
        <v>135</v>
      </c>
      <c r="BM125" s="197" t="s">
        <v>136</v>
      </c>
    </row>
    <row r="126" spans="1:65" s="2" customFormat="1" ht="39">
      <c r="A126" s="32"/>
      <c r="B126" s="33"/>
      <c r="C126" s="34"/>
      <c r="D126" s="199" t="s">
        <v>137</v>
      </c>
      <c r="E126" s="34"/>
      <c r="F126" s="200" t="s">
        <v>138</v>
      </c>
      <c r="G126" s="34"/>
      <c r="H126" s="34"/>
      <c r="I126" s="201"/>
      <c r="J126" s="34"/>
      <c r="K126" s="34"/>
      <c r="L126" s="37"/>
      <c r="M126" s="202"/>
      <c r="N126" s="203"/>
      <c r="O126" s="69"/>
      <c r="P126" s="69"/>
      <c r="Q126" s="69"/>
      <c r="R126" s="69"/>
      <c r="S126" s="69"/>
      <c r="T126" s="70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T126" s="15" t="s">
        <v>137</v>
      </c>
      <c r="AU126" s="15" t="s">
        <v>84</v>
      </c>
    </row>
    <row r="127" spans="1:65" s="2" customFormat="1" ht="11.25">
      <c r="A127" s="32"/>
      <c r="B127" s="33"/>
      <c r="C127" s="34"/>
      <c r="D127" s="204" t="s">
        <v>139</v>
      </c>
      <c r="E127" s="34"/>
      <c r="F127" s="205" t="s">
        <v>140</v>
      </c>
      <c r="G127" s="34"/>
      <c r="H127" s="34"/>
      <c r="I127" s="201"/>
      <c r="J127" s="34"/>
      <c r="K127" s="34"/>
      <c r="L127" s="37"/>
      <c r="M127" s="202"/>
      <c r="N127" s="203"/>
      <c r="O127" s="69"/>
      <c r="P127" s="69"/>
      <c r="Q127" s="69"/>
      <c r="R127" s="69"/>
      <c r="S127" s="69"/>
      <c r="T127" s="70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T127" s="15" t="s">
        <v>139</v>
      </c>
      <c r="AU127" s="15" t="s">
        <v>84</v>
      </c>
    </row>
    <row r="128" spans="1:65" s="2" customFormat="1" ht="19.5">
      <c r="A128" s="32"/>
      <c r="B128" s="33"/>
      <c r="C128" s="34"/>
      <c r="D128" s="199" t="s">
        <v>141</v>
      </c>
      <c r="E128" s="34"/>
      <c r="F128" s="206" t="s">
        <v>142</v>
      </c>
      <c r="G128" s="34"/>
      <c r="H128" s="34"/>
      <c r="I128" s="201"/>
      <c r="J128" s="34"/>
      <c r="K128" s="34"/>
      <c r="L128" s="37"/>
      <c r="M128" s="202"/>
      <c r="N128" s="203"/>
      <c r="O128" s="69"/>
      <c r="P128" s="69"/>
      <c r="Q128" s="69"/>
      <c r="R128" s="69"/>
      <c r="S128" s="69"/>
      <c r="T128" s="70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T128" s="15" t="s">
        <v>141</v>
      </c>
      <c r="AU128" s="15" t="s">
        <v>84</v>
      </c>
    </row>
    <row r="129" spans="1:65" s="12" customFormat="1" ht="22.9" customHeight="1">
      <c r="B129" s="169"/>
      <c r="C129" s="170"/>
      <c r="D129" s="171" t="s">
        <v>73</v>
      </c>
      <c r="E129" s="183" t="s">
        <v>148</v>
      </c>
      <c r="F129" s="183" t="s">
        <v>149</v>
      </c>
      <c r="G129" s="170"/>
      <c r="H129" s="170"/>
      <c r="I129" s="173"/>
      <c r="J129" s="184">
        <f>BK129</f>
        <v>0</v>
      </c>
      <c r="K129" s="170"/>
      <c r="L129" s="175"/>
      <c r="M129" s="176"/>
      <c r="N129" s="177"/>
      <c r="O129" s="177"/>
      <c r="P129" s="178">
        <f>SUM(P130:P138)</f>
        <v>0</v>
      </c>
      <c r="Q129" s="177"/>
      <c r="R129" s="178">
        <f>SUM(R130:R138)</f>
        <v>0</v>
      </c>
      <c r="S129" s="177"/>
      <c r="T129" s="179">
        <f>SUM(T130:T138)</f>
        <v>0</v>
      </c>
      <c r="AR129" s="180" t="s">
        <v>82</v>
      </c>
      <c r="AT129" s="181" t="s">
        <v>73</v>
      </c>
      <c r="AU129" s="181" t="s">
        <v>82</v>
      </c>
      <c r="AY129" s="180" t="s">
        <v>129</v>
      </c>
      <c r="BK129" s="182">
        <f>SUM(BK130:BK138)</f>
        <v>0</v>
      </c>
    </row>
    <row r="130" spans="1:65" s="2" customFormat="1" ht="21.75" customHeight="1">
      <c r="A130" s="32"/>
      <c r="B130" s="33"/>
      <c r="C130" s="185" t="s">
        <v>169</v>
      </c>
      <c r="D130" s="185" t="s">
        <v>131</v>
      </c>
      <c r="E130" s="186" t="s">
        <v>221</v>
      </c>
      <c r="F130" s="187" t="s">
        <v>222</v>
      </c>
      <c r="G130" s="188" t="s">
        <v>134</v>
      </c>
      <c r="H130" s="189">
        <v>328</v>
      </c>
      <c r="I130" s="190"/>
      <c r="J130" s="191">
        <f>ROUND(I130*H130,2)</f>
        <v>0</v>
      </c>
      <c r="K130" s="192"/>
      <c r="L130" s="37"/>
      <c r="M130" s="193" t="s">
        <v>1</v>
      </c>
      <c r="N130" s="194" t="s">
        <v>39</v>
      </c>
      <c r="O130" s="69"/>
      <c r="P130" s="195">
        <f>O130*H130</f>
        <v>0</v>
      </c>
      <c r="Q130" s="195">
        <v>0</v>
      </c>
      <c r="R130" s="195">
        <f>Q130*H130</f>
        <v>0</v>
      </c>
      <c r="S130" s="195">
        <v>0</v>
      </c>
      <c r="T130" s="196">
        <f>S130*H130</f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97" t="s">
        <v>135</v>
      </c>
      <c r="AT130" s="197" t="s">
        <v>131</v>
      </c>
      <c r="AU130" s="197" t="s">
        <v>84</v>
      </c>
      <c r="AY130" s="15" t="s">
        <v>129</v>
      </c>
      <c r="BE130" s="198">
        <f>IF(N130="základní",J130,0)</f>
        <v>0</v>
      </c>
      <c r="BF130" s="198">
        <f>IF(N130="snížená",J130,0)</f>
        <v>0</v>
      </c>
      <c r="BG130" s="198">
        <f>IF(N130="zákl. přenesená",J130,0)</f>
        <v>0</v>
      </c>
      <c r="BH130" s="198">
        <f>IF(N130="sníž. přenesená",J130,0)</f>
        <v>0</v>
      </c>
      <c r="BI130" s="198">
        <f>IF(N130="nulová",J130,0)</f>
        <v>0</v>
      </c>
      <c r="BJ130" s="15" t="s">
        <v>82</v>
      </c>
      <c r="BK130" s="198">
        <f>ROUND(I130*H130,2)</f>
        <v>0</v>
      </c>
      <c r="BL130" s="15" t="s">
        <v>135</v>
      </c>
      <c r="BM130" s="197" t="s">
        <v>223</v>
      </c>
    </row>
    <row r="131" spans="1:65" s="2" customFormat="1" ht="19.5">
      <c r="A131" s="32"/>
      <c r="B131" s="33"/>
      <c r="C131" s="34"/>
      <c r="D131" s="199" t="s">
        <v>137</v>
      </c>
      <c r="E131" s="34"/>
      <c r="F131" s="200" t="s">
        <v>224</v>
      </c>
      <c r="G131" s="34"/>
      <c r="H131" s="34"/>
      <c r="I131" s="201"/>
      <c r="J131" s="34"/>
      <c r="K131" s="34"/>
      <c r="L131" s="37"/>
      <c r="M131" s="202"/>
      <c r="N131" s="203"/>
      <c r="O131" s="69"/>
      <c r="P131" s="69"/>
      <c r="Q131" s="69"/>
      <c r="R131" s="69"/>
      <c r="S131" s="69"/>
      <c r="T131" s="70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T131" s="15" t="s">
        <v>137</v>
      </c>
      <c r="AU131" s="15" t="s">
        <v>84</v>
      </c>
    </row>
    <row r="132" spans="1:65" s="2" customFormat="1" ht="11.25">
      <c r="A132" s="32"/>
      <c r="B132" s="33"/>
      <c r="C132" s="34"/>
      <c r="D132" s="204" t="s">
        <v>139</v>
      </c>
      <c r="E132" s="34"/>
      <c r="F132" s="205" t="s">
        <v>225</v>
      </c>
      <c r="G132" s="34"/>
      <c r="H132" s="34"/>
      <c r="I132" s="201"/>
      <c r="J132" s="34"/>
      <c r="K132" s="34"/>
      <c r="L132" s="37"/>
      <c r="M132" s="202"/>
      <c r="N132" s="203"/>
      <c r="O132" s="69"/>
      <c r="P132" s="69"/>
      <c r="Q132" s="69"/>
      <c r="R132" s="69"/>
      <c r="S132" s="69"/>
      <c r="T132" s="70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T132" s="15" t="s">
        <v>139</v>
      </c>
      <c r="AU132" s="15" t="s">
        <v>84</v>
      </c>
    </row>
    <row r="133" spans="1:65" s="2" customFormat="1" ht="33" customHeight="1">
      <c r="A133" s="32"/>
      <c r="B133" s="33"/>
      <c r="C133" s="185" t="s">
        <v>148</v>
      </c>
      <c r="D133" s="185" t="s">
        <v>131</v>
      </c>
      <c r="E133" s="186" t="s">
        <v>156</v>
      </c>
      <c r="F133" s="187" t="s">
        <v>157</v>
      </c>
      <c r="G133" s="188" t="s">
        <v>134</v>
      </c>
      <c r="H133" s="189">
        <v>328</v>
      </c>
      <c r="I133" s="190"/>
      <c r="J133" s="191">
        <f>ROUND(I133*H133,2)</f>
        <v>0</v>
      </c>
      <c r="K133" s="192"/>
      <c r="L133" s="37"/>
      <c r="M133" s="193" t="s">
        <v>1</v>
      </c>
      <c r="N133" s="194" t="s">
        <v>39</v>
      </c>
      <c r="O133" s="69"/>
      <c r="P133" s="195">
        <f>O133*H133</f>
        <v>0</v>
      </c>
      <c r="Q133" s="195">
        <v>0</v>
      </c>
      <c r="R133" s="195">
        <f>Q133*H133</f>
        <v>0</v>
      </c>
      <c r="S133" s="195">
        <v>0</v>
      </c>
      <c r="T133" s="196">
        <f>S133*H133</f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97" t="s">
        <v>135</v>
      </c>
      <c r="AT133" s="197" t="s">
        <v>131</v>
      </c>
      <c r="AU133" s="197" t="s">
        <v>84</v>
      </c>
      <c r="AY133" s="15" t="s">
        <v>129</v>
      </c>
      <c r="BE133" s="198">
        <f>IF(N133="základní",J133,0)</f>
        <v>0</v>
      </c>
      <c r="BF133" s="198">
        <f>IF(N133="snížená",J133,0)</f>
        <v>0</v>
      </c>
      <c r="BG133" s="198">
        <f>IF(N133="zákl. přenesená",J133,0)</f>
        <v>0</v>
      </c>
      <c r="BH133" s="198">
        <f>IF(N133="sníž. přenesená",J133,0)</f>
        <v>0</v>
      </c>
      <c r="BI133" s="198">
        <f>IF(N133="nulová",J133,0)</f>
        <v>0</v>
      </c>
      <c r="BJ133" s="15" t="s">
        <v>82</v>
      </c>
      <c r="BK133" s="198">
        <f>ROUND(I133*H133,2)</f>
        <v>0</v>
      </c>
      <c r="BL133" s="15" t="s">
        <v>135</v>
      </c>
      <c r="BM133" s="197" t="s">
        <v>158</v>
      </c>
    </row>
    <row r="134" spans="1:65" s="2" customFormat="1" ht="29.25">
      <c r="A134" s="32"/>
      <c r="B134" s="33"/>
      <c r="C134" s="34"/>
      <c r="D134" s="199" t="s">
        <v>137</v>
      </c>
      <c r="E134" s="34"/>
      <c r="F134" s="200" t="s">
        <v>159</v>
      </c>
      <c r="G134" s="34"/>
      <c r="H134" s="34"/>
      <c r="I134" s="201"/>
      <c r="J134" s="34"/>
      <c r="K134" s="34"/>
      <c r="L134" s="37"/>
      <c r="M134" s="202"/>
      <c r="N134" s="203"/>
      <c r="O134" s="69"/>
      <c r="P134" s="69"/>
      <c r="Q134" s="69"/>
      <c r="R134" s="69"/>
      <c r="S134" s="69"/>
      <c r="T134" s="70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T134" s="15" t="s">
        <v>137</v>
      </c>
      <c r="AU134" s="15" t="s">
        <v>84</v>
      </c>
    </row>
    <row r="135" spans="1:65" s="2" customFormat="1" ht="11.25">
      <c r="A135" s="32"/>
      <c r="B135" s="33"/>
      <c r="C135" s="34"/>
      <c r="D135" s="204" t="s">
        <v>139</v>
      </c>
      <c r="E135" s="34"/>
      <c r="F135" s="205" t="s">
        <v>160</v>
      </c>
      <c r="G135" s="34"/>
      <c r="H135" s="34"/>
      <c r="I135" s="201"/>
      <c r="J135" s="34"/>
      <c r="K135" s="34"/>
      <c r="L135" s="37"/>
      <c r="M135" s="202"/>
      <c r="N135" s="203"/>
      <c r="O135" s="69"/>
      <c r="P135" s="69"/>
      <c r="Q135" s="69"/>
      <c r="R135" s="69"/>
      <c r="S135" s="69"/>
      <c r="T135" s="70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T135" s="15" t="s">
        <v>139</v>
      </c>
      <c r="AU135" s="15" t="s">
        <v>84</v>
      </c>
    </row>
    <row r="136" spans="1:65" s="2" customFormat="1" ht="24.2" customHeight="1">
      <c r="A136" s="32"/>
      <c r="B136" s="33"/>
      <c r="C136" s="185" t="s">
        <v>135</v>
      </c>
      <c r="D136" s="185" t="s">
        <v>131</v>
      </c>
      <c r="E136" s="186" t="s">
        <v>162</v>
      </c>
      <c r="F136" s="187" t="s">
        <v>163</v>
      </c>
      <c r="G136" s="188" t="s">
        <v>134</v>
      </c>
      <c r="H136" s="189">
        <v>328</v>
      </c>
      <c r="I136" s="190"/>
      <c r="J136" s="191">
        <f>ROUND(I136*H136,2)</f>
        <v>0</v>
      </c>
      <c r="K136" s="192"/>
      <c r="L136" s="37"/>
      <c r="M136" s="193" t="s">
        <v>1</v>
      </c>
      <c r="N136" s="194" t="s">
        <v>39</v>
      </c>
      <c r="O136" s="69"/>
      <c r="P136" s="195">
        <f>O136*H136</f>
        <v>0</v>
      </c>
      <c r="Q136" s="195">
        <v>0</v>
      </c>
      <c r="R136" s="195">
        <f>Q136*H136</f>
        <v>0</v>
      </c>
      <c r="S136" s="195">
        <v>0</v>
      </c>
      <c r="T136" s="196">
        <f>S136*H136</f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97" t="s">
        <v>135</v>
      </c>
      <c r="AT136" s="197" t="s">
        <v>131</v>
      </c>
      <c r="AU136" s="197" t="s">
        <v>84</v>
      </c>
      <c r="AY136" s="15" t="s">
        <v>129</v>
      </c>
      <c r="BE136" s="198">
        <f>IF(N136="základní",J136,0)</f>
        <v>0</v>
      </c>
      <c r="BF136" s="198">
        <f>IF(N136="snížená",J136,0)</f>
        <v>0</v>
      </c>
      <c r="BG136" s="198">
        <f>IF(N136="zákl. přenesená",J136,0)</f>
        <v>0</v>
      </c>
      <c r="BH136" s="198">
        <f>IF(N136="sníž. přenesená",J136,0)</f>
        <v>0</v>
      </c>
      <c r="BI136" s="198">
        <f>IF(N136="nulová",J136,0)</f>
        <v>0</v>
      </c>
      <c r="BJ136" s="15" t="s">
        <v>82</v>
      </c>
      <c r="BK136" s="198">
        <f>ROUND(I136*H136,2)</f>
        <v>0</v>
      </c>
      <c r="BL136" s="15" t="s">
        <v>135</v>
      </c>
      <c r="BM136" s="197" t="s">
        <v>164</v>
      </c>
    </row>
    <row r="137" spans="1:65" s="2" customFormat="1" ht="29.25">
      <c r="A137" s="32"/>
      <c r="B137" s="33"/>
      <c r="C137" s="34"/>
      <c r="D137" s="199" t="s">
        <v>137</v>
      </c>
      <c r="E137" s="34"/>
      <c r="F137" s="200" t="s">
        <v>165</v>
      </c>
      <c r="G137" s="34"/>
      <c r="H137" s="34"/>
      <c r="I137" s="201"/>
      <c r="J137" s="34"/>
      <c r="K137" s="34"/>
      <c r="L137" s="37"/>
      <c r="M137" s="202"/>
      <c r="N137" s="203"/>
      <c r="O137" s="69"/>
      <c r="P137" s="69"/>
      <c r="Q137" s="69"/>
      <c r="R137" s="69"/>
      <c r="S137" s="69"/>
      <c r="T137" s="70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T137" s="15" t="s">
        <v>137</v>
      </c>
      <c r="AU137" s="15" t="s">
        <v>84</v>
      </c>
    </row>
    <row r="138" spans="1:65" s="2" customFormat="1" ht="11.25">
      <c r="A138" s="32"/>
      <c r="B138" s="33"/>
      <c r="C138" s="34"/>
      <c r="D138" s="204" t="s">
        <v>139</v>
      </c>
      <c r="E138" s="34"/>
      <c r="F138" s="205" t="s">
        <v>166</v>
      </c>
      <c r="G138" s="34"/>
      <c r="H138" s="34"/>
      <c r="I138" s="201"/>
      <c r="J138" s="34"/>
      <c r="K138" s="34"/>
      <c r="L138" s="37"/>
      <c r="M138" s="202"/>
      <c r="N138" s="203"/>
      <c r="O138" s="69"/>
      <c r="P138" s="69"/>
      <c r="Q138" s="69"/>
      <c r="R138" s="69"/>
      <c r="S138" s="69"/>
      <c r="T138" s="70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T138" s="15" t="s">
        <v>139</v>
      </c>
      <c r="AU138" s="15" t="s">
        <v>84</v>
      </c>
    </row>
    <row r="139" spans="1:65" s="12" customFormat="1" ht="22.9" customHeight="1">
      <c r="B139" s="169"/>
      <c r="C139" s="170"/>
      <c r="D139" s="171" t="s">
        <v>73</v>
      </c>
      <c r="E139" s="183" t="s">
        <v>167</v>
      </c>
      <c r="F139" s="183" t="s">
        <v>168</v>
      </c>
      <c r="G139" s="170"/>
      <c r="H139" s="170"/>
      <c r="I139" s="173"/>
      <c r="J139" s="184">
        <f>BK139</f>
        <v>0</v>
      </c>
      <c r="K139" s="170"/>
      <c r="L139" s="175"/>
      <c r="M139" s="176"/>
      <c r="N139" s="177"/>
      <c r="O139" s="177"/>
      <c r="P139" s="178">
        <f>SUM(P140:P144)</f>
        <v>0</v>
      </c>
      <c r="Q139" s="177"/>
      <c r="R139" s="178">
        <f>SUM(R140:R144)</f>
        <v>0</v>
      </c>
      <c r="S139" s="177"/>
      <c r="T139" s="179">
        <f>SUM(T140:T144)</f>
        <v>0</v>
      </c>
      <c r="AR139" s="180" t="s">
        <v>82</v>
      </c>
      <c r="AT139" s="181" t="s">
        <v>73</v>
      </c>
      <c r="AU139" s="181" t="s">
        <v>82</v>
      </c>
      <c r="AY139" s="180" t="s">
        <v>129</v>
      </c>
      <c r="BK139" s="182">
        <f>SUM(BK140:BK144)</f>
        <v>0</v>
      </c>
    </row>
    <row r="140" spans="1:65" s="2" customFormat="1" ht="24.2" customHeight="1">
      <c r="A140" s="32"/>
      <c r="B140" s="33"/>
      <c r="C140" s="185" t="s">
        <v>8</v>
      </c>
      <c r="D140" s="185" t="s">
        <v>131</v>
      </c>
      <c r="E140" s="186" t="s">
        <v>170</v>
      </c>
      <c r="F140" s="187" t="s">
        <v>171</v>
      </c>
      <c r="G140" s="188" t="s">
        <v>172</v>
      </c>
      <c r="H140" s="189">
        <v>10</v>
      </c>
      <c r="I140" s="190"/>
      <c r="J140" s="191">
        <f>ROUND(I140*H140,2)</f>
        <v>0</v>
      </c>
      <c r="K140" s="192"/>
      <c r="L140" s="37"/>
      <c r="M140" s="193" t="s">
        <v>1</v>
      </c>
      <c r="N140" s="194" t="s">
        <v>39</v>
      </c>
      <c r="O140" s="69"/>
      <c r="P140" s="195">
        <f>O140*H140</f>
        <v>0</v>
      </c>
      <c r="Q140" s="195">
        <v>0</v>
      </c>
      <c r="R140" s="195">
        <f>Q140*H140</f>
        <v>0</v>
      </c>
      <c r="S140" s="195">
        <v>0</v>
      </c>
      <c r="T140" s="196">
        <f>S140*H140</f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97" t="s">
        <v>135</v>
      </c>
      <c r="AT140" s="197" t="s">
        <v>131</v>
      </c>
      <c r="AU140" s="197" t="s">
        <v>84</v>
      </c>
      <c r="AY140" s="15" t="s">
        <v>129</v>
      </c>
      <c r="BE140" s="198">
        <f>IF(N140="základní",J140,0)</f>
        <v>0</v>
      </c>
      <c r="BF140" s="198">
        <f>IF(N140="snížená",J140,0)</f>
        <v>0</v>
      </c>
      <c r="BG140" s="198">
        <f>IF(N140="zákl. přenesená",J140,0)</f>
        <v>0</v>
      </c>
      <c r="BH140" s="198">
        <f>IF(N140="sníž. přenesená",J140,0)</f>
        <v>0</v>
      </c>
      <c r="BI140" s="198">
        <f>IF(N140="nulová",J140,0)</f>
        <v>0</v>
      </c>
      <c r="BJ140" s="15" t="s">
        <v>82</v>
      </c>
      <c r="BK140" s="198">
        <f>ROUND(I140*H140,2)</f>
        <v>0</v>
      </c>
      <c r="BL140" s="15" t="s">
        <v>135</v>
      </c>
      <c r="BM140" s="197" t="s">
        <v>285</v>
      </c>
    </row>
    <row r="141" spans="1:65" s="2" customFormat="1" ht="19.5">
      <c r="A141" s="32"/>
      <c r="B141" s="33"/>
      <c r="C141" s="34"/>
      <c r="D141" s="199" t="s">
        <v>137</v>
      </c>
      <c r="E141" s="34"/>
      <c r="F141" s="200" t="s">
        <v>174</v>
      </c>
      <c r="G141" s="34"/>
      <c r="H141" s="34"/>
      <c r="I141" s="201"/>
      <c r="J141" s="34"/>
      <c r="K141" s="34"/>
      <c r="L141" s="37"/>
      <c r="M141" s="202"/>
      <c r="N141" s="203"/>
      <c r="O141" s="69"/>
      <c r="P141" s="69"/>
      <c r="Q141" s="69"/>
      <c r="R141" s="69"/>
      <c r="S141" s="69"/>
      <c r="T141" s="70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T141" s="15" t="s">
        <v>137</v>
      </c>
      <c r="AU141" s="15" t="s">
        <v>84</v>
      </c>
    </row>
    <row r="142" spans="1:65" s="2" customFormat="1" ht="11.25">
      <c r="A142" s="32"/>
      <c r="B142" s="33"/>
      <c r="C142" s="34"/>
      <c r="D142" s="204" t="s">
        <v>139</v>
      </c>
      <c r="E142" s="34"/>
      <c r="F142" s="205" t="s">
        <v>175</v>
      </c>
      <c r="G142" s="34"/>
      <c r="H142" s="34"/>
      <c r="I142" s="201"/>
      <c r="J142" s="34"/>
      <c r="K142" s="34"/>
      <c r="L142" s="37"/>
      <c r="M142" s="202"/>
      <c r="N142" s="203"/>
      <c r="O142" s="69"/>
      <c r="P142" s="69"/>
      <c r="Q142" s="69"/>
      <c r="R142" s="69"/>
      <c r="S142" s="69"/>
      <c r="T142" s="70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T142" s="15" t="s">
        <v>139</v>
      </c>
      <c r="AU142" s="15" t="s">
        <v>84</v>
      </c>
    </row>
    <row r="143" spans="1:65" s="2" customFormat="1" ht="24.2" customHeight="1">
      <c r="A143" s="32"/>
      <c r="B143" s="33"/>
      <c r="C143" s="185" t="s">
        <v>227</v>
      </c>
      <c r="D143" s="185" t="s">
        <v>131</v>
      </c>
      <c r="E143" s="186" t="s">
        <v>177</v>
      </c>
      <c r="F143" s="187" t="s">
        <v>178</v>
      </c>
      <c r="G143" s="188" t="s">
        <v>172</v>
      </c>
      <c r="H143" s="189">
        <v>10</v>
      </c>
      <c r="I143" s="190"/>
      <c r="J143" s="191">
        <f>ROUND(I143*H143,2)</f>
        <v>0</v>
      </c>
      <c r="K143" s="192"/>
      <c r="L143" s="37"/>
      <c r="M143" s="193" t="s">
        <v>1</v>
      </c>
      <c r="N143" s="194" t="s">
        <v>39</v>
      </c>
      <c r="O143" s="69"/>
      <c r="P143" s="195">
        <f>O143*H143</f>
        <v>0</v>
      </c>
      <c r="Q143" s="195">
        <v>0</v>
      </c>
      <c r="R143" s="195">
        <f>Q143*H143</f>
        <v>0</v>
      </c>
      <c r="S143" s="195">
        <v>0</v>
      </c>
      <c r="T143" s="196">
        <f>S143*H143</f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97" t="s">
        <v>135</v>
      </c>
      <c r="AT143" s="197" t="s">
        <v>131</v>
      </c>
      <c r="AU143" s="197" t="s">
        <v>84</v>
      </c>
      <c r="AY143" s="15" t="s">
        <v>129</v>
      </c>
      <c r="BE143" s="198">
        <f>IF(N143="základní",J143,0)</f>
        <v>0</v>
      </c>
      <c r="BF143" s="198">
        <f>IF(N143="snížená",J143,0)</f>
        <v>0</v>
      </c>
      <c r="BG143" s="198">
        <f>IF(N143="zákl. přenesená",J143,0)</f>
        <v>0</v>
      </c>
      <c r="BH143" s="198">
        <f>IF(N143="sníž. přenesená",J143,0)</f>
        <v>0</v>
      </c>
      <c r="BI143" s="198">
        <f>IF(N143="nulová",J143,0)</f>
        <v>0</v>
      </c>
      <c r="BJ143" s="15" t="s">
        <v>82</v>
      </c>
      <c r="BK143" s="198">
        <f>ROUND(I143*H143,2)</f>
        <v>0</v>
      </c>
      <c r="BL143" s="15" t="s">
        <v>135</v>
      </c>
      <c r="BM143" s="197" t="s">
        <v>286</v>
      </c>
    </row>
    <row r="144" spans="1:65" s="2" customFormat="1" ht="19.5">
      <c r="A144" s="32"/>
      <c r="B144" s="33"/>
      <c r="C144" s="34"/>
      <c r="D144" s="199" t="s">
        <v>141</v>
      </c>
      <c r="E144" s="34"/>
      <c r="F144" s="206" t="s">
        <v>176</v>
      </c>
      <c r="G144" s="34"/>
      <c r="H144" s="34"/>
      <c r="I144" s="201"/>
      <c r="J144" s="34"/>
      <c r="K144" s="34"/>
      <c r="L144" s="37"/>
      <c r="M144" s="202"/>
      <c r="N144" s="203"/>
      <c r="O144" s="69"/>
      <c r="P144" s="69"/>
      <c r="Q144" s="69"/>
      <c r="R144" s="69"/>
      <c r="S144" s="69"/>
      <c r="T144" s="70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T144" s="15" t="s">
        <v>141</v>
      </c>
      <c r="AU144" s="15" t="s">
        <v>84</v>
      </c>
    </row>
    <row r="145" spans="1:65" s="12" customFormat="1" ht="22.9" customHeight="1">
      <c r="B145" s="169"/>
      <c r="C145" s="170"/>
      <c r="D145" s="171" t="s">
        <v>73</v>
      </c>
      <c r="E145" s="183" t="s">
        <v>182</v>
      </c>
      <c r="F145" s="183" t="s">
        <v>183</v>
      </c>
      <c r="G145" s="170"/>
      <c r="H145" s="170"/>
      <c r="I145" s="173"/>
      <c r="J145" s="184">
        <f>BK145</f>
        <v>0</v>
      </c>
      <c r="K145" s="170"/>
      <c r="L145" s="175"/>
      <c r="M145" s="176"/>
      <c r="N145" s="177"/>
      <c r="O145" s="177"/>
      <c r="P145" s="178">
        <f>SUM(P146:P156)</f>
        <v>0</v>
      </c>
      <c r="Q145" s="177"/>
      <c r="R145" s="178">
        <f>SUM(R146:R156)</f>
        <v>0</v>
      </c>
      <c r="S145" s="177"/>
      <c r="T145" s="179">
        <f>SUM(T146:T156)</f>
        <v>0</v>
      </c>
      <c r="AR145" s="180" t="s">
        <v>82</v>
      </c>
      <c r="AT145" s="181" t="s">
        <v>73</v>
      </c>
      <c r="AU145" s="181" t="s">
        <v>82</v>
      </c>
      <c r="AY145" s="180" t="s">
        <v>129</v>
      </c>
      <c r="BK145" s="182">
        <f>SUM(BK146:BK156)</f>
        <v>0</v>
      </c>
    </row>
    <row r="146" spans="1:65" s="2" customFormat="1" ht="21.75" customHeight="1">
      <c r="A146" s="32"/>
      <c r="B146" s="33"/>
      <c r="C146" s="185" t="s">
        <v>184</v>
      </c>
      <c r="D146" s="185" t="s">
        <v>131</v>
      </c>
      <c r="E146" s="186" t="s">
        <v>185</v>
      </c>
      <c r="F146" s="187" t="s">
        <v>186</v>
      </c>
      <c r="G146" s="188" t="s">
        <v>187</v>
      </c>
      <c r="H146" s="189">
        <v>108.24</v>
      </c>
      <c r="I146" s="190"/>
      <c r="J146" s="191">
        <f>ROUND(I146*H146,2)</f>
        <v>0</v>
      </c>
      <c r="K146" s="192"/>
      <c r="L146" s="37"/>
      <c r="M146" s="193" t="s">
        <v>1</v>
      </c>
      <c r="N146" s="194" t="s">
        <v>39</v>
      </c>
      <c r="O146" s="69"/>
      <c r="P146" s="195">
        <f>O146*H146</f>
        <v>0</v>
      </c>
      <c r="Q146" s="195">
        <v>0</v>
      </c>
      <c r="R146" s="195">
        <f>Q146*H146</f>
        <v>0</v>
      </c>
      <c r="S146" s="195">
        <v>0</v>
      </c>
      <c r="T146" s="196">
        <f>S146*H146</f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97" t="s">
        <v>135</v>
      </c>
      <c r="AT146" s="197" t="s">
        <v>131</v>
      </c>
      <c r="AU146" s="197" t="s">
        <v>84</v>
      </c>
      <c r="AY146" s="15" t="s">
        <v>129</v>
      </c>
      <c r="BE146" s="198">
        <f>IF(N146="základní",J146,0)</f>
        <v>0</v>
      </c>
      <c r="BF146" s="198">
        <f>IF(N146="snížená",J146,0)</f>
        <v>0</v>
      </c>
      <c r="BG146" s="198">
        <f>IF(N146="zákl. přenesená",J146,0)</f>
        <v>0</v>
      </c>
      <c r="BH146" s="198">
        <f>IF(N146="sníž. přenesená",J146,0)</f>
        <v>0</v>
      </c>
      <c r="BI146" s="198">
        <f>IF(N146="nulová",J146,0)</f>
        <v>0</v>
      </c>
      <c r="BJ146" s="15" t="s">
        <v>82</v>
      </c>
      <c r="BK146" s="198">
        <f>ROUND(I146*H146,2)</f>
        <v>0</v>
      </c>
      <c r="BL146" s="15" t="s">
        <v>135</v>
      </c>
      <c r="BM146" s="197" t="s">
        <v>188</v>
      </c>
    </row>
    <row r="147" spans="1:65" s="2" customFormat="1" ht="19.5">
      <c r="A147" s="32"/>
      <c r="B147" s="33"/>
      <c r="C147" s="34"/>
      <c r="D147" s="199" t="s">
        <v>137</v>
      </c>
      <c r="E147" s="34"/>
      <c r="F147" s="200" t="s">
        <v>189</v>
      </c>
      <c r="G147" s="34"/>
      <c r="H147" s="34"/>
      <c r="I147" s="201"/>
      <c r="J147" s="34"/>
      <c r="K147" s="34"/>
      <c r="L147" s="37"/>
      <c r="M147" s="202"/>
      <c r="N147" s="203"/>
      <c r="O147" s="69"/>
      <c r="P147" s="69"/>
      <c r="Q147" s="69"/>
      <c r="R147" s="69"/>
      <c r="S147" s="69"/>
      <c r="T147" s="70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T147" s="15" t="s">
        <v>137</v>
      </c>
      <c r="AU147" s="15" t="s">
        <v>84</v>
      </c>
    </row>
    <row r="148" spans="1:65" s="2" customFormat="1" ht="11.25">
      <c r="A148" s="32"/>
      <c r="B148" s="33"/>
      <c r="C148" s="34"/>
      <c r="D148" s="204" t="s">
        <v>139</v>
      </c>
      <c r="E148" s="34"/>
      <c r="F148" s="205" t="s">
        <v>190</v>
      </c>
      <c r="G148" s="34"/>
      <c r="H148" s="34"/>
      <c r="I148" s="201"/>
      <c r="J148" s="34"/>
      <c r="K148" s="34"/>
      <c r="L148" s="37"/>
      <c r="M148" s="202"/>
      <c r="N148" s="203"/>
      <c r="O148" s="69"/>
      <c r="P148" s="69"/>
      <c r="Q148" s="69"/>
      <c r="R148" s="69"/>
      <c r="S148" s="69"/>
      <c r="T148" s="70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T148" s="15" t="s">
        <v>139</v>
      </c>
      <c r="AU148" s="15" t="s">
        <v>84</v>
      </c>
    </row>
    <row r="149" spans="1:65" s="2" customFormat="1" ht="24.2" customHeight="1">
      <c r="A149" s="32"/>
      <c r="B149" s="33"/>
      <c r="C149" s="185" t="s">
        <v>191</v>
      </c>
      <c r="D149" s="185" t="s">
        <v>131</v>
      </c>
      <c r="E149" s="186" t="s">
        <v>192</v>
      </c>
      <c r="F149" s="187" t="s">
        <v>193</v>
      </c>
      <c r="G149" s="188" t="s">
        <v>187</v>
      </c>
      <c r="H149" s="189">
        <v>3896.64</v>
      </c>
      <c r="I149" s="190"/>
      <c r="J149" s="191">
        <f>ROUND(I149*H149,2)</f>
        <v>0</v>
      </c>
      <c r="K149" s="192"/>
      <c r="L149" s="37"/>
      <c r="M149" s="193" t="s">
        <v>1</v>
      </c>
      <c r="N149" s="194" t="s">
        <v>39</v>
      </c>
      <c r="O149" s="69"/>
      <c r="P149" s="195">
        <f>O149*H149</f>
        <v>0</v>
      </c>
      <c r="Q149" s="195">
        <v>0</v>
      </c>
      <c r="R149" s="195">
        <f>Q149*H149</f>
        <v>0</v>
      </c>
      <c r="S149" s="195">
        <v>0</v>
      </c>
      <c r="T149" s="196">
        <f>S149*H149</f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97" t="s">
        <v>135</v>
      </c>
      <c r="AT149" s="197" t="s">
        <v>131</v>
      </c>
      <c r="AU149" s="197" t="s">
        <v>84</v>
      </c>
      <c r="AY149" s="15" t="s">
        <v>129</v>
      </c>
      <c r="BE149" s="198">
        <f>IF(N149="základní",J149,0)</f>
        <v>0</v>
      </c>
      <c r="BF149" s="198">
        <f>IF(N149="snížená",J149,0)</f>
        <v>0</v>
      </c>
      <c r="BG149" s="198">
        <f>IF(N149="zákl. přenesená",J149,0)</f>
        <v>0</v>
      </c>
      <c r="BH149" s="198">
        <f>IF(N149="sníž. přenesená",J149,0)</f>
        <v>0</v>
      </c>
      <c r="BI149" s="198">
        <f>IF(N149="nulová",J149,0)</f>
        <v>0</v>
      </c>
      <c r="BJ149" s="15" t="s">
        <v>82</v>
      </c>
      <c r="BK149" s="198">
        <f>ROUND(I149*H149,2)</f>
        <v>0</v>
      </c>
      <c r="BL149" s="15" t="s">
        <v>135</v>
      </c>
      <c r="BM149" s="197" t="s">
        <v>194</v>
      </c>
    </row>
    <row r="150" spans="1:65" s="2" customFormat="1" ht="19.5">
      <c r="A150" s="32"/>
      <c r="B150" s="33"/>
      <c r="C150" s="34"/>
      <c r="D150" s="199" t="s">
        <v>137</v>
      </c>
      <c r="E150" s="34"/>
      <c r="F150" s="200" t="s">
        <v>195</v>
      </c>
      <c r="G150" s="34"/>
      <c r="H150" s="34"/>
      <c r="I150" s="201"/>
      <c r="J150" s="34"/>
      <c r="K150" s="34"/>
      <c r="L150" s="37"/>
      <c r="M150" s="202"/>
      <c r="N150" s="203"/>
      <c r="O150" s="69"/>
      <c r="P150" s="69"/>
      <c r="Q150" s="69"/>
      <c r="R150" s="69"/>
      <c r="S150" s="69"/>
      <c r="T150" s="70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T150" s="15" t="s">
        <v>137</v>
      </c>
      <c r="AU150" s="15" t="s">
        <v>84</v>
      </c>
    </row>
    <row r="151" spans="1:65" s="2" customFormat="1" ht="11.25">
      <c r="A151" s="32"/>
      <c r="B151" s="33"/>
      <c r="C151" s="34"/>
      <c r="D151" s="204" t="s">
        <v>139</v>
      </c>
      <c r="E151" s="34"/>
      <c r="F151" s="205" t="s">
        <v>196</v>
      </c>
      <c r="G151" s="34"/>
      <c r="H151" s="34"/>
      <c r="I151" s="201"/>
      <c r="J151" s="34"/>
      <c r="K151" s="34"/>
      <c r="L151" s="37"/>
      <c r="M151" s="202"/>
      <c r="N151" s="203"/>
      <c r="O151" s="69"/>
      <c r="P151" s="69"/>
      <c r="Q151" s="69"/>
      <c r="R151" s="69"/>
      <c r="S151" s="69"/>
      <c r="T151" s="70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T151" s="15" t="s">
        <v>139</v>
      </c>
      <c r="AU151" s="15" t="s">
        <v>84</v>
      </c>
    </row>
    <row r="152" spans="1:65" s="2" customFormat="1" ht="19.5">
      <c r="A152" s="32"/>
      <c r="B152" s="33"/>
      <c r="C152" s="34"/>
      <c r="D152" s="199" t="s">
        <v>141</v>
      </c>
      <c r="E152" s="34"/>
      <c r="F152" s="206" t="s">
        <v>197</v>
      </c>
      <c r="G152" s="34"/>
      <c r="H152" s="34"/>
      <c r="I152" s="201"/>
      <c r="J152" s="34"/>
      <c r="K152" s="34"/>
      <c r="L152" s="37"/>
      <c r="M152" s="202"/>
      <c r="N152" s="203"/>
      <c r="O152" s="69"/>
      <c r="P152" s="69"/>
      <c r="Q152" s="69"/>
      <c r="R152" s="69"/>
      <c r="S152" s="69"/>
      <c r="T152" s="70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T152" s="15" t="s">
        <v>141</v>
      </c>
      <c r="AU152" s="15" t="s">
        <v>84</v>
      </c>
    </row>
    <row r="153" spans="1:65" s="13" customFormat="1" ht="11.25">
      <c r="B153" s="207"/>
      <c r="C153" s="208"/>
      <c r="D153" s="199" t="s">
        <v>198</v>
      </c>
      <c r="E153" s="208"/>
      <c r="F153" s="209" t="s">
        <v>287</v>
      </c>
      <c r="G153" s="208"/>
      <c r="H153" s="210">
        <v>3896.64</v>
      </c>
      <c r="I153" s="211"/>
      <c r="J153" s="208"/>
      <c r="K153" s="208"/>
      <c r="L153" s="212"/>
      <c r="M153" s="213"/>
      <c r="N153" s="214"/>
      <c r="O153" s="214"/>
      <c r="P153" s="214"/>
      <c r="Q153" s="214"/>
      <c r="R153" s="214"/>
      <c r="S153" s="214"/>
      <c r="T153" s="215"/>
      <c r="AT153" s="216" t="s">
        <v>198</v>
      </c>
      <c r="AU153" s="216" t="s">
        <v>84</v>
      </c>
      <c r="AV153" s="13" t="s">
        <v>84</v>
      </c>
      <c r="AW153" s="13" t="s">
        <v>4</v>
      </c>
      <c r="AX153" s="13" t="s">
        <v>82</v>
      </c>
      <c r="AY153" s="216" t="s">
        <v>129</v>
      </c>
    </row>
    <row r="154" spans="1:65" s="2" customFormat="1" ht="44.25" customHeight="1">
      <c r="A154" s="32"/>
      <c r="B154" s="33"/>
      <c r="C154" s="185" t="s">
        <v>167</v>
      </c>
      <c r="D154" s="185" t="s">
        <v>131</v>
      </c>
      <c r="E154" s="186" t="s">
        <v>206</v>
      </c>
      <c r="F154" s="187" t="s">
        <v>207</v>
      </c>
      <c r="G154" s="188" t="s">
        <v>187</v>
      </c>
      <c r="H154" s="189">
        <v>108.24</v>
      </c>
      <c r="I154" s="190"/>
      <c r="J154" s="191">
        <f>ROUND(I154*H154,2)</f>
        <v>0</v>
      </c>
      <c r="K154" s="192"/>
      <c r="L154" s="37"/>
      <c r="M154" s="193" t="s">
        <v>1</v>
      </c>
      <c r="N154" s="194" t="s">
        <v>39</v>
      </c>
      <c r="O154" s="69"/>
      <c r="P154" s="195">
        <f>O154*H154</f>
        <v>0</v>
      </c>
      <c r="Q154" s="195">
        <v>0</v>
      </c>
      <c r="R154" s="195">
        <f>Q154*H154</f>
        <v>0</v>
      </c>
      <c r="S154" s="195">
        <v>0</v>
      </c>
      <c r="T154" s="196">
        <f>S154*H154</f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97" t="s">
        <v>135</v>
      </c>
      <c r="AT154" s="197" t="s">
        <v>131</v>
      </c>
      <c r="AU154" s="197" t="s">
        <v>84</v>
      </c>
      <c r="AY154" s="15" t="s">
        <v>129</v>
      </c>
      <c r="BE154" s="198">
        <f>IF(N154="základní",J154,0)</f>
        <v>0</v>
      </c>
      <c r="BF154" s="198">
        <f>IF(N154="snížená",J154,0)</f>
        <v>0</v>
      </c>
      <c r="BG154" s="198">
        <f>IF(N154="zákl. přenesená",J154,0)</f>
        <v>0</v>
      </c>
      <c r="BH154" s="198">
        <f>IF(N154="sníž. přenesená",J154,0)</f>
        <v>0</v>
      </c>
      <c r="BI154" s="198">
        <f>IF(N154="nulová",J154,0)</f>
        <v>0</v>
      </c>
      <c r="BJ154" s="15" t="s">
        <v>82</v>
      </c>
      <c r="BK154" s="198">
        <f>ROUND(I154*H154,2)</f>
        <v>0</v>
      </c>
      <c r="BL154" s="15" t="s">
        <v>135</v>
      </c>
      <c r="BM154" s="197" t="s">
        <v>208</v>
      </c>
    </row>
    <row r="155" spans="1:65" s="2" customFormat="1" ht="29.25">
      <c r="A155" s="32"/>
      <c r="B155" s="33"/>
      <c r="C155" s="34"/>
      <c r="D155" s="199" t="s">
        <v>137</v>
      </c>
      <c r="E155" s="34"/>
      <c r="F155" s="200" t="s">
        <v>209</v>
      </c>
      <c r="G155" s="34"/>
      <c r="H155" s="34"/>
      <c r="I155" s="201"/>
      <c r="J155" s="34"/>
      <c r="K155" s="34"/>
      <c r="L155" s="37"/>
      <c r="M155" s="202"/>
      <c r="N155" s="203"/>
      <c r="O155" s="69"/>
      <c r="P155" s="69"/>
      <c r="Q155" s="69"/>
      <c r="R155" s="69"/>
      <c r="S155" s="69"/>
      <c r="T155" s="70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T155" s="15" t="s">
        <v>137</v>
      </c>
      <c r="AU155" s="15" t="s">
        <v>84</v>
      </c>
    </row>
    <row r="156" spans="1:65" s="2" customFormat="1" ht="11.25">
      <c r="A156" s="32"/>
      <c r="B156" s="33"/>
      <c r="C156" s="34"/>
      <c r="D156" s="204" t="s">
        <v>139</v>
      </c>
      <c r="E156" s="34"/>
      <c r="F156" s="205" t="s">
        <v>210</v>
      </c>
      <c r="G156" s="34"/>
      <c r="H156" s="34"/>
      <c r="I156" s="201"/>
      <c r="J156" s="34"/>
      <c r="K156" s="34"/>
      <c r="L156" s="37"/>
      <c r="M156" s="202"/>
      <c r="N156" s="203"/>
      <c r="O156" s="69"/>
      <c r="P156" s="69"/>
      <c r="Q156" s="69"/>
      <c r="R156" s="69"/>
      <c r="S156" s="69"/>
      <c r="T156" s="70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T156" s="15" t="s">
        <v>139</v>
      </c>
      <c r="AU156" s="15" t="s">
        <v>84</v>
      </c>
    </row>
    <row r="157" spans="1:65" s="12" customFormat="1" ht="25.9" customHeight="1">
      <c r="B157" s="169"/>
      <c r="C157" s="170"/>
      <c r="D157" s="171" t="s">
        <v>73</v>
      </c>
      <c r="E157" s="172" t="s">
        <v>211</v>
      </c>
      <c r="F157" s="172" t="s">
        <v>212</v>
      </c>
      <c r="G157" s="170"/>
      <c r="H157" s="170"/>
      <c r="I157" s="173"/>
      <c r="J157" s="174">
        <f>BK157</f>
        <v>0</v>
      </c>
      <c r="K157" s="170"/>
      <c r="L157" s="175"/>
      <c r="M157" s="176"/>
      <c r="N157" s="177"/>
      <c r="O157" s="177"/>
      <c r="P157" s="178">
        <f>SUM(P158:P160)</f>
        <v>0</v>
      </c>
      <c r="Q157" s="177"/>
      <c r="R157" s="178">
        <f>SUM(R158:R160)</f>
        <v>0</v>
      </c>
      <c r="S157" s="177"/>
      <c r="T157" s="179">
        <f>SUM(T158:T160)</f>
        <v>0</v>
      </c>
      <c r="AR157" s="180" t="s">
        <v>148</v>
      </c>
      <c r="AT157" s="181" t="s">
        <v>73</v>
      </c>
      <c r="AU157" s="181" t="s">
        <v>74</v>
      </c>
      <c r="AY157" s="180" t="s">
        <v>129</v>
      </c>
      <c r="BK157" s="182">
        <f>SUM(BK158:BK160)</f>
        <v>0</v>
      </c>
    </row>
    <row r="158" spans="1:65" s="2" customFormat="1" ht="16.5" customHeight="1">
      <c r="A158" s="32"/>
      <c r="B158" s="33"/>
      <c r="C158" s="185" t="s">
        <v>213</v>
      </c>
      <c r="D158" s="185" t="s">
        <v>131</v>
      </c>
      <c r="E158" s="186" t="s">
        <v>214</v>
      </c>
      <c r="F158" s="187" t="s">
        <v>215</v>
      </c>
      <c r="G158" s="188" t="s">
        <v>216</v>
      </c>
      <c r="H158" s="189">
        <v>1</v>
      </c>
      <c r="I158" s="190"/>
      <c r="J158" s="191">
        <f>ROUND(I158*H158,2)</f>
        <v>0</v>
      </c>
      <c r="K158" s="192"/>
      <c r="L158" s="37"/>
      <c r="M158" s="193" t="s">
        <v>1</v>
      </c>
      <c r="N158" s="194" t="s">
        <v>39</v>
      </c>
      <c r="O158" s="69"/>
      <c r="P158" s="195">
        <f>O158*H158</f>
        <v>0</v>
      </c>
      <c r="Q158" s="195">
        <v>0</v>
      </c>
      <c r="R158" s="195">
        <f>Q158*H158</f>
        <v>0</v>
      </c>
      <c r="S158" s="195">
        <v>0</v>
      </c>
      <c r="T158" s="196">
        <f>S158*H158</f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97" t="s">
        <v>217</v>
      </c>
      <c r="AT158" s="197" t="s">
        <v>131</v>
      </c>
      <c r="AU158" s="197" t="s">
        <v>82</v>
      </c>
      <c r="AY158" s="15" t="s">
        <v>129</v>
      </c>
      <c r="BE158" s="198">
        <f>IF(N158="základní",J158,0)</f>
        <v>0</v>
      </c>
      <c r="BF158" s="198">
        <f>IF(N158="snížená",J158,0)</f>
        <v>0</v>
      </c>
      <c r="BG158" s="198">
        <f>IF(N158="zákl. přenesená",J158,0)</f>
        <v>0</v>
      </c>
      <c r="BH158" s="198">
        <f>IF(N158="sníž. přenesená",J158,0)</f>
        <v>0</v>
      </c>
      <c r="BI158" s="198">
        <f>IF(N158="nulová",J158,0)</f>
        <v>0</v>
      </c>
      <c r="BJ158" s="15" t="s">
        <v>82</v>
      </c>
      <c r="BK158" s="198">
        <f>ROUND(I158*H158,2)</f>
        <v>0</v>
      </c>
      <c r="BL158" s="15" t="s">
        <v>217</v>
      </c>
      <c r="BM158" s="197" t="s">
        <v>218</v>
      </c>
    </row>
    <row r="159" spans="1:65" s="2" customFormat="1" ht="11.25">
      <c r="A159" s="32"/>
      <c r="B159" s="33"/>
      <c r="C159" s="34"/>
      <c r="D159" s="199" t="s">
        <v>137</v>
      </c>
      <c r="E159" s="34"/>
      <c r="F159" s="200" t="s">
        <v>215</v>
      </c>
      <c r="G159" s="34"/>
      <c r="H159" s="34"/>
      <c r="I159" s="201"/>
      <c r="J159" s="34"/>
      <c r="K159" s="34"/>
      <c r="L159" s="37"/>
      <c r="M159" s="202"/>
      <c r="N159" s="203"/>
      <c r="O159" s="69"/>
      <c r="P159" s="69"/>
      <c r="Q159" s="69"/>
      <c r="R159" s="69"/>
      <c r="S159" s="69"/>
      <c r="T159" s="70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T159" s="15" t="s">
        <v>137</v>
      </c>
      <c r="AU159" s="15" t="s">
        <v>82</v>
      </c>
    </row>
    <row r="160" spans="1:65" s="2" customFormat="1" ht="11.25">
      <c r="A160" s="32"/>
      <c r="B160" s="33"/>
      <c r="C160" s="34"/>
      <c r="D160" s="204" t="s">
        <v>139</v>
      </c>
      <c r="E160" s="34"/>
      <c r="F160" s="205" t="s">
        <v>219</v>
      </c>
      <c r="G160" s="34"/>
      <c r="H160" s="34"/>
      <c r="I160" s="201"/>
      <c r="J160" s="34"/>
      <c r="K160" s="34"/>
      <c r="L160" s="37"/>
      <c r="M160" s="217"/>
      <c r="N160" s="218"/>
      <c r="O160" s="219"/>
      <c r="P160" s="219"/>
      <c r="Q160" s="219"/>
      <c r="R160" s="219"/>
      <c r="S160" s="219"/>
      <c r="T160" s="220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T160" s="15" t="s">
        <v>139</v>
      </c>
      <c r="AU160" s="15" t="s">
        <v>82</v>
      </c>
    </row>
    <row r="161" spans="1:31" s="2" customFormat="1" ht="6.95" customHeight="1">
      <c r="A161" s="32"/>
      <c r="B161" s="52"/>
      <c r="C161" s="53"/>
      <c r="D161" s="53"/>
      <c r="E161" s="53"/>
      <c r="F161" s="53"/>
      <c r="G161" s="53"/>
      <c r="H161" s="53"/>
      <c r="I161" s="53"/>
      <c r="J161" s="53"/>
      <c r="K161" s="53"/>
      <c r="L161" s="37"/>
      <c r="M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</row>
  </sheetData>
  <sheetProtection algorithmName="SHA-512" hashValue="xLV4DIvTGDgw9G4y2wX1IATqQEEa44JwziWoBPQgzXVyF0s7+e+XDskpNYbQEdwYAbeZvJeT5CBcjW7v1DMSgQ==" saltValue="LV9zDpyM2FJ49DTXY2EReshkxMLjhN7j4zL+wX4LZbqql/qReYMRcW8/vZWW4c+4P51qGM9v0gnMTYm441+QTQ==" spinCount="100000" sheet="1" objects="1" scenarios="1" formatColumns="0" formatRows="0" autoFilter="0"/>
  <autoFilter ref="C121:K160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hyperlinks>
    <hyperlink ref="F127" r:id="rId1"/>
    <hyperlink ref="F132" r:id="rId2"/>
    <hyperlink ref="F135" r:id="rId3"/>
    <hyperlink ref="F138" r:id="rId4"/>
    <hyperlink ref="F142" r:id="rId5"/>
    <hyperlink ref="F148" r:id="rId6"/>
    <hyperlink ref="F151" r:id="rId7"/>
    <hyperlink ref="F156" r:id="rId8"/>
    <hyperlink ref="F160" r:id="rId9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7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72"/>
      <c r="M2" s="272"/>
      <c r="N2" s="272"/>
      <c r="O2" s="272"/>
      <c r="P2" s="272"/>
      <c r="Q2" s="272"/>
      <c r="R2" s="272"/>
      <c r="S2" s="272"/>
      <c r="T2" s="272"/>
      <c r="U2" s="272"/>
      <c r="V2" s="272"/>
      <c r="AT2" s="15" t="s">
        <v>99</v>
      </c>
    </row>
    <row r="3" spans="1:46" s="1" customFormat="1" ht="6.95" customHeight="1">
      <c r="B3" s="106"/>
      <c r="C3" s="107"/>
      <c r="D3" s="107"/>
      <c r="E3" s="107"/>
      <c r="F3" s="107"/>
      <c r="G3" s="107"/>
      <c r="H3" s="107"/>
      <c r="I3" s="107"/>
      <c r="J3" s="107"/>
      <c r="K3" s="107"/>
      <c r="L3" s="18"/>
      <c r="AT3" s="15" t="s">
        <v>84</v>
      </c>
    </row>
    <row r="4" spans="1:46" s="1" customFormat="1" ht="24.95" customHeight="1">
      <c r="B4" s="18"/>
      <c r="D4" s="108" t="s">
        <v>100</v>
      </c>
      <c r="L4" s="18"/>
      <c r="M4" s="109" t="s">
        <v>10</v>
      </c>
      <c r="AT4" s="15" t="s">
        <v>4</v>
      </c>
    </row>
    <row r="5" spans="1:46" s="1" customFormat="1" ht="6.95" customHeight="1">
      <c r="B5" s="18"/>
      <c r="L5" s="18"/>
    </row>
    <row r="6" spans="1:46" s="1" customFormat="1" ht="12" customHeight="1">
      <c r="B6" s="18"/>
      <c r="D6" s="110" t="s">
        <v>16</v>
      </c>
      <c r="L6" s="18"/>
    </row>
    <row r="7" spans="1:46" s="1" customFormat="1" ht="16.5" customHeight="1">
      <c r="B7" s="18"/>
      <c r="E7" s="273" t="str">
        <f>'Rekapitulace stavby'!K6</f>
        <v>Oprava místních komunikací V obci Hrádek 2024</v>
      </c>
      <c r="F7" s="274"/>
      <c r="G7" s="274"/>
      <c r="H7" s="274"/>
      <c r="L7" s="18"/>
    </row>
    <row r="8" spans="1:46" s="2" customFormat="1" ht="12" customHeight="1">
      <c r="A8" s="32"/>
      <c r="B8" s="37"/>
      <c r="C8" s="32"/>
      <c r="D8" s="110" t="s">
        <v>101</v>
      </c>
      <c r="E8" s="32"/>
      <c r="F8" s="32"/>
      <c r="G8" s="32"/>
      <c r="H8" s="32"/>
      <c r="I8" s="32"/>
      <c r="J8" s="32"/>
      <c r="K8" s="32"/>
      <c r="L8" s="49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>
      <c r="A9" s="32"/>
      <c r="B9" s="37"/>
      <c r="C9" s="32"/>
      <c r="D9" s="32"/>
      <c r="E9" s="275" t="s">
        <v>288</v>
      </c>
      <c r="F9" s="276"/>
      <c r="G9" s="276"/>
      <c r="H9" s="276"/>
      <c r="I9" s="32"/>
      <c r="J9" s="32"/>
      <c r="K9" s="32"/>
      <c r="L9" s="49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1.25">
      <c r="A10" s="32"/>
      <c r="B10" s="37"/>
      <c r="C10" s="32"/>
      <c r="D10" s="32"/>
      <c r="E10" s="32"/>
      <c r="F10" s="32"/>
      <c r="G10" s="32"/>
      <c r="H10" s="32"/>
      <c r="I10" s="32"/>
      <c r="J10" s="32"/>
      <c r="K10" s="32"/>
      <c r="L10" s="49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7"/>
      <c r="C11" s="32"/>
      <c r="D11" s="110" t="s">
        <v>18</v>
      </c>
      <c r="E11" s="32"/>
      <c r="F11" s="111" t="s">
        <v>1</v>
      </c>
      <c r="G11" s="32"/>
      <c r="H11" s="32"/>
      <c r="I11" s="110" t="s">
        <v>19</v>
      </c>
      <c r="J11" s="111" t="s">
        <v>1</v>
      </c>
      <c r="K11" s="32"/>
      <c r="L11" s="49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7"/>
      <c r="C12" s="32"/>
      <c r="D12" s="110" t="s">
        <v>20</v>
      </c>
      <c r="E12" s="32"/>
      <c r="F12" s="111" t="s">
        <v>21</v>
      </c>
      <c r="G12" s="32"/>
      <c r="H12" s="32"/>
      <c r="I12" s="110" t="s">
        <v>22</v>
      </c>
      <c r="J12" s="112" t="str">
        <f>'Rekapitulace stavby'!AN8</f>
        <v>19. 8. 2024</v>
      </c>
      <c r="K12" s="32"/>
      <c r="L12" s="49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>
      <c r="A13" s="32"/>
      <c r="B13" s="37"/>
      <c r="C13" s="32"/>
      <c r="D13" s="32"/>
      <c r="E13" s="32"/>
      <c r="F13" s="32"/>
      <c r="G13" s="32"/>
      <c r="H13" s="32"/>
      <c r="I13" s="32"/>
      <c r="J13" s="32"/>
      <c r="K13" s="32"/>
      <c r="L13" s="49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7"/>
      <c r="C14" s="32"/>
      <c r="D14" s="110" t="s">
        <v>24</v>
      </c>
      <c r="E14" s="32"/>
      <c r="F14" s="32"/>
      <c r="G14" s="32"/>
      <c r="H14" s="32"/>
      <c r="I14" s="110" t="s">
        <v>25</v>
      </c>
      <c r="J14" s="111" t="str">
        <f>IF('Rekapitulace stavby'!AN10="","",'Rekapitulace stavby'!AN10)</f>
        <v/>
      </c>
      <c r="K14" s="32"/>
      <c r="L14" s="49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7"/>
      <c r="C15" s="32"/>
      <c r="D15" s="32"/>
      <c r="E15" s="111" t="str">
        <f>IF('Rekapitulace stavby'!E11="","",'Rekapitulace stavby'!E11)</f>
        <v xml:space="preserve"> </v>
      </c>
      <c r="F15" s="32"/>
      <c r="G15" s="32"/>
      <c r="H15" s="32"/>
      <c r="I15" s="110" t="s">
        <v>27</v>
      </c>
      <c r="J15" s="111" t="str">
        <f>IF('Rekapitulace stavby'!AN11="","",'Rekapitulace stavby'!AN11)</f>
        <v/>
      </c>
      <c r="K15" s="32"/>
      <c r="L15" s="49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>
      <c r="A16" s="32"/>
      <c r="B16" s="37"/>
      <c r="C16" s="32"/>
      <c r="D16" s="32"/>
      <c r="E16" s="32"/>
      <c r="F16" s="32"/>
      <c r="G16" s="32"/>
      <c r="H16" s="32"/>
      <c r="I16" s="32"/>
      <c r="J16" s="32"/>
      <c r="K16" s="32"/>
      <c r="L16" s="49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7"/>
      <c r="C17" s="32"/>
      <c r="D17" s="110" t="s">
        <v>28</v>
      </c>
      <c r="E17" s="32"/>
      <c r="F17" s="32"/>
      <c r="G17" s="32"/>
      <c r="H17" s="32"/>
      <c r="I17" s="110" t="s">
        <v>25</v>
      </c>
      <c r="J17" s="28" t="str">
        <f>'Rekapitulace stavby'!AN13</f>
        <v>Vyplň údaj</v>
      </c>
      <c r="K17" s="32"/>
      <c r="L17" s="49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7"/>
      <c r="C18" s="32"/>
      <c r="D18" s="32"/>
      <c r="E18" s="277" t="str">
        <f>'Rekapitulace stavby'!E14</f>
        <v>Vyplň údaj</v>
      </c>
      <c r="F18" s="278"/>
      <c r="G18" s="278"/>
      <c r="H18" s="278"/>
      <c r="I18" s="110" t="s">
        <v>27</v>
      </c>
      <c r="J18" s="28" t="str">
        <f>'Rekapitulace stavby'!AN14</f>
        <v>Vyplň údaj</v>
      </c>
      <c r="K18" s="32"/>
      <c r="L18" s="49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>
      <c r="A19" s="32"/>
      <c r="B19" s="37"/>
      <c r="C19" s="32"/>
      <c r="D19" s="32"/>
      <c r="E19" s="32"/>
      <c r="F19" s="32"/>
      <c r="G19" s="32"/>
      <c r="H19" s="32"/>
      <c r="I19" s="32"/>
      <c r="J19" s="32"/>
      <c r="K19" s="32"/>
      <c r="L19" s="49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7"/>
      <c r="C20" s="32"/>
      <c r="D20" s="110" t="s">
        <v>30</v>
      </c>
      <c r="E20" s="32"/>
      <c r="F20" s="32"/>
      <c r="G20" s="32"/>
      <c r="H20" s="32"/>
      <c r="I20" s="110" t="s">
        <v>25</v>
      </c>
      <c r="J20" s="111" t="str">
        <f>IF('Rekapitulace stavby'!AN16="","",'Rekapitulace stavby'!AN16)</f>
        <v/>
      </c>
      <c r="K20" s="32"/>
      <c r="L20" s="49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7"/>
      <c r="C21" s="32"/>
      <c r="D21" s="32"/>
      <c r="E21" s="111" t="str">
        <f>IF('Rekapitulace stavby'!E17="","",'Rekapitulace stavby'!E17)</f>
        <v xml:space="preserve"> </v>
      </c>
      <c r="F21" s="32"/>
      <c r="G21" s="32"/>
      <c r="H21" s="32"/>
      <c r="I21" s="110" t="s">
        <v>27</v>
      </c>
      <c r="J21" s="111" t="str">
        <f>IF('Rekapitulace stavby'!AN17="","",'Rekapitulace stavby'!AN17)</f>
        <v/>
      </c>
      <c r="K21" s="32"/>
      <c r="L21" s="49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>
      <c r="A22" s="32"/>
      <c r="B22" s="37"/>
      <c r="C22" s="32"/>
      <c r="D22" s="32"/>
      <c r="E22" s="32"/>
      <c r="F22" s="32"/>
      <c r="G22" s="32"/>
      <c r="H22" s="32"/>
      <c r="I22" s="32"/>
      <c r="J22" s="32"/>
      <c r="K22" s="32"/>
      <c r="L22" s="49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7"/>
      <c r="C23" s="32"/>
      <c r="D23" s="110" t="s">
        <v>31</v>
      </c>
      <c r="E23" s="32"/>
      <c r="F23" s="32"/>
      <c r="G23" s="32"/>
      <c r="H23" s="32"/>
      <c r="I23" s="110" t="s">
        <v>25</v>
      </c>
      <c r="J23" s="111" t="str">
        <f>IF('Rekapitulace stavby'!AN19="","",'Rekapitulace stavby'!AN19)</f>
        <v/>
      </c>
      <c r="K23" s="32"/>
      <c r="L23" s="49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7"/>
      <c r="C24" s="32"/>
      <c r="D24" s="32"/>
      <c r="E24" s="111" t="str">
        <f>IF('Rekapitulace stavby'!E20="","",'Rekapitulace stavby'!E20)</f>
        <v xml:space="preserve"> </v>
      </c>
      <c r="F24" s="32"/>
      <c r="G24" s="32"/>
      <c r="H24" s="32"/>
      <c r="I24" s="110" t="s">
        <v>27</v>
      </c>
      <c r="J24" s="111" t="str">
        <f>IF('Rekapitulace stavby'!AN20="","",'Rekapitulace stavby'!AN20)</f>
        <v/>
      </c>
      <c r="K24" s="32"/>
      <c r="L24" s="49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>
      <c r="A25" s="32"/>
      <c r="B25" s="37"/>
      <c r="C25" s="32"/>
      <c r="D25" s="32"/>
      <c r="E25" s="32"/>
      <c r="F25" s="32"/>
      <c r="G25" s="32"/>
      <c r="H25" s="32"/>
      <c r="I25" s="32"/>
      <c r="J25" s="32"/>
      <c r="K25" s="32"/>
      <c r="L25" s="49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7"/>
      <c r="C26" s="32"/>
      <c r="D26" s="110" t="s">
        <v>33</v>
      </c>
      <c r="E26" s="32"/>
      <c r="F26" s="32"/>
      <c r="G26" s="32"/>
      <c r="H26" s="32"/>
      <c r="I26" s="32"/>
      <c r="J26" s="32"/>
      <c r="K26" s="32"/>
      <c r="L26" s="49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113"/>
      <c r="B27" s="114"/>
      <c r="C27" s="113"/>
      <c r="D27" s="113"/>
      <c r="E27" s="279" t="s">
        <v>1</v>
      </c>
      <c r="F27" s="279"/>
      <c r="G27" s="279"/>
      <c r="H27" s="279"/>
      <c r="I27" s="113"/>
      <c r="J27" s="113"/>
      <c r="K27" s="113"/>
      <c r="L27" s="115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</row>
    <row r="28" spans="1:31" s="2" customFormat="1" ht="6.95" customHeight="1">
      <c r="A28" s="32"/>
      <c r="B28" s="37"/>
      <c r="C28" s="32"/>
      <c r="D28" s="32"/>
      <c r="E28" s="32"/>
      <c r="F28" s="32"/>
      <c r="G28" s="32"/>
      <c r="H28" s="32"/>
      <c r="I28" s="32"/>
      <c r="J28" s="32"/>
      <c r="K28" s="32"/>
      <c r="L28" s="49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7"/>
      <c r="C29" s="32"/>
      <c r="D29" s="116"/>
      <c r="E29" s="116"/>
      <c r="F29" s="116"/>
      <c r="G29" s="116"/>
      <c r="H29" s="116"/>
      <c r="I29" s="116"/>
      <c r="J29" s="116"/>
      <c r="K29" s="116"/>
      <c r="L29" s="49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7"/>
      <c r="C30" s="32"/>
      <c r="D30" s="117" t="s">
        <v>34</v>
      </c>
      <c r="E30" s="32"/>
      <c r="F30" s="32"/>
      <c r="G30" s="32"/>
      <c r="H30" s="32"/>
      <c r="I30" s="32"/>
      <c r="J30" s="118">
        <f>ROUND(J122, 2)</f>
        <v>0</v>
      </c>
      <c r="K30" s="32"/>
      <c r="L30" s="49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7"/>
      <c r="C31" s="32"/>
      <c r="D31" s="116"/>
      <c r="E31" s="116"/>
      <c r="F31" s="116"/>
      <c r="G31" s="116"/>
      <c r="H31" s="116"/>
      <c r="I31" s="116"/>
      <c r="J31" s="116"/>
      <c r="K31" s="116"/>
      <c r="L31" s="49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7"/>
      <c r="C32" s="32"/>
      <c r="D32" s="32"/>
      <c r="E32" s="32"/>
      <c r="F32" s="119" t="s">
        <v>36</v>
      </c>
      <c r="G32" s="32"/>
      <c r="H32" s="32"/>
      <c r="I32" s="119" t="s">
        <v>35</v>
      </c>
      <c r="J32" s="119" t="s">
        <v>37</v>
      </c>
      <c r="K32" s="32"/>
      <c r="L32" s="49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>
      <c r="A33" s="32"/>
      <c r="B33" s="37"/>
      <c r="C33" s="32"/>
      <c r="D33" s="120" t="s">
        <v>38</v>
      </c>
      <c r="E33" s="110" t="s">
        <v>39</v>
      </c>
      <c r="F33" s="121">
        <f>ROUND((SUM(BE122:BE156)),  2)</f>
        <v>0</v>
      </c>
      <c r="G33" s="32"/>
      <c r="H33" s="32"/>
      <c r="I33" s="122">
        <v>0.21</v>
      </c>
      <c r="J33" s="121">
        <f>ROUND(((SUM(BE122:BE156))*I33),  2)</f>
        <v>0</v>
      </c>
      <c r="K33" s="32"/>
      <c r="L33" s="49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7"/>
      <c r="C34" s="32"/>
      <c r="D34" s="32"/>
      <c r="E34" s="110" t="s">
        <v>40</v>
      </c>
      <c r="F34" s="121">
        <f>ROUND((SUM(BF122:BF156)),  2)</f>
        <v>0</v>
      </c>
      <c r="G34" s="32"/>
      <c r="H34" s="32"/>
      <c r="I34" s="122">
        <v>0.12</v>
      </c>
      <c r="J34" s="121">
        <f>ROUND(((SUM(BF122:BF156))*I34),  2)</f>
        <v>0</v>
      </c>
      <c r="K34" s="32"/>
      <c r="L34" s="49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7"/>
      <c r="C35" s="32"/>
      <c r="D35" s="32"/>
      <c r="E35" s="110" t="s">
        <v>41</v>
      </c>
      <c r="F35" s="121">
        <f>ROUND((SUM(BG122:BG156)),  2)</f>
        <v>0</v>
      </c>
      <c r="G35" s="32"/>
      <c r="H35" s="32"/>
      <c r="I35" s="122">
        <v>0.21</v>
      </c>
      <c r="J35" s="121">
        <f>0</f>
        <v>0</v>
      </c>
      <c r="K35" s="32"/>
      <c r="L35" s="49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7"/>
      <c r="C36" s="32"/>
      <c r="D36" s="32"/>
      <c r="E36" s="110" t="s">
        <v>42</v>
      </c>
      <c r="F36" s="121">
        <f>ROUND((SUM(BH122:BH156)),  2)</f>
        <v>0</v>
      </c>
      <c r="G36" s="32"/>
      <c r="H36" s="32"/>
      <c r="I36" s="122">
        <v>0.12</v>
      </c>
      <c r="J36" s="121">
        <f>0</f>
        <v>0</v>
      </c>
      <c r="K36" s="32"/>
      <c r="L36" s="49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7"/>
      <c r="C37" s="32"/>
      <c r="D37" s="32"/>
      <c r="E37" s="110" t="s">
        <v>43</v>
      </c>
      <c r="F37" s="121">
        <f>ROUND((SUM(BI122:BI156)),  2)</f>
        <v>0</v>
      </c>
      <c r="G37" s="32"/>
      <c r="H37" s="32"/>
      <c r="I37" s="122">
        <v>0</v>
      </c>
      <c r="J37" s="121">
        <f>0</f>
        <v>0</v>
      </c>
      <c r="K37" s="32"/>
      <c r="L37" s="49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>
      <c r="A38" s="32"/>
      <c r="B38" s="37"/>
      <c r="C38" s="32"/>
      <c r="D38" s="32"/>
      <c r="E38" s="32"/>
      <c r="F38" s="32"/>
      <c r="G38" s="32"/>
      <c r="H38" s="32"/>
      <c r="I38" s="32"/>
      <c r="J38" s="32"/>
      <c r="K38" s="32"/>
      <c r="L38" s="49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7"/>
      <c r="C39" s="123"/>
      <c r="D39" s="124" t="s">
        <v>44</v>
      </c>
      <c r="E39" s="125"/>
      <c r="F39" s="125"/>
      <c r="G39" s="126" t="s">
        <v>45</v>
      </c>
      <c r="H39" s="127" t="s">
        <v>46</v>
      </c>
      <c r="I39" s="125"/>
      <c r="J39" s="128">
        <f>SUM(J30:J37)</f>
        <v>0</v>
      </c>
      <c r="K39" s="129"/>
      <c r="L39" s="49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>
      <c r="A40" s="32"/>
      <c r="B40" s="37"/>
      <c r="C40" s="32"/>
      <c r="D40" s="32"/>
      <c r="E40" s="32"/>
      <c r="F40" s="32"/>
      <c r="G40" s="32"/>
      <c r="H40" s="32"/>
      <c r="I40" s="32"/>
      <c r="J40" s="32"/>
      <c r="K40" s="32"/>
      <c r="L40" s="49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>
      <c r="B41" s="18"/>
      <c r="L41" s="18"/>
    </row>
    <row r="42" spans="1:31" s="1" customFormat="1" ht="14.45" customHeight="1">
      <c r="B42" s="18"/>
      <c r="L42" s="18"/>
    </row>
    <row r="43" spans="1:31" s="1" customFormat="1" ht="14.45" customHeight="1">
      <c r="B43" s="18"/>
      <c r="L43" s="18"/>
    </row>
    <row r="44" spans="1:31" s="1" customFormat="1" ht="14.45" customHeight="1">
      <c r="B44" s="18"/>
      <c r="L44" s="18"/>
    </row>
    <row r="45" spans="1:31" s="1" customFormat="1" ht="14.45" customHeight="1">
      <c r="B45" s="18"/>
      <c r="L45" s="18"/>
    </row>
    <row r="46" spans="1:31" s="1" customFormat="1" ht="14.45" customHeight="1">
      <c r="B46" s="18"/>
      <c r="L46" s="18"/>
    </row>
    <row r="47" spans="1:31" s="1" customFormat="1" ht="14.45" customHeight="1">
      <c r="B47" s="18"/>
      <c r="L47" s="18"/>
    </row>
    <row r="48" spans="1:31" s="1" customFormat="1" ht="14.45" customHeight="1">
      <c r="B48" s="18"/>
      <c r="L48" s="18"/>
    </row>
    <row r="49" spans="1:31" s="1" customFormat="1" ht="14.45" customHeight="1">
      <c r="B49" s="18"/>
      <c r="L49" s="18"/>
    </row>
    <row r="50" spans="1:31" s="2" customFormat="1" ht="14.45" customHeight="1">
      <c r="B50" s="49"/>
      <c r="D50" s="130" t="s">
        <v>47</v>
      </c>
      <c r="E50" s="131"/>
      <c r="F50" s="131"/>
      <c r="G50" s="130" t="s">
        <v>48</v>
      </c>
      <c r="H50" s="131"/>
      <c r="I50" s="131"/>
      <c r="J50" s="131"/>
      <c r="K50" s="131"/>
      <c r="L50" s="49"/>
    </row>
    <row r="51" spans="1:31" ht="11.25">
      <c r="B51" s="18"/>
      <c r="L51" s="18"/>
    </row>
    <row r="52" spans="1:31" ht="11.25">
      <c r="B52" s="18"/>
      <c r="L52" s="18"/>
    </row>
    <row r="53" spans="1:31" ht="11.25">
      <c r="B53" s="18"/>
      <c r="L53" s="18"/>
    </row>
    <row r="54" spans="1:31" ht="11.25">
      <c r="B54" s="18"/>
      <c r="L54" s="18"/>
    </row>
    <row r="55" spans="1:31" ht="11.25">
      <c r="B55" s="18"/>
      <c r="L55" s="18"/>
    </row>
    <row r="56" spans="1:31" ht="11.25">
      <c r="B56" s="18"/>
      <c r="L56" s="18"/>
    </row>
    <row r="57" spans="1:31" ht="11.25">
      <c r="B57" s="18"/>
      <c r="L57" s="18"/>
    </row>
    <row r="58" spans="1:31" ht="11.25">
      <c r="B58" s="18"/>
      <c r="L58" s="18"/>
    </row>
    <row r="59" spans="1:31" ht="11.25">
      <c r="B59" s="18"/>
      <c r="L59" s="18"/>
    </row>
    <row r="60" spans="1:31" ht="11.25">
      <c r="B60" s="18"/>
      <c r="L60" s="18"/>
    </row>
    <row r="61" spans="1:31" s="2" customFormat="1" ht="12.75">
      <c r="A61" s="32"/>
      <c r="B61" s="37"/>
      <c r="C61" s="32"/>
      <c r="D61" s="132" t="s">
        <v>49</v>
      </c>
      <c r="E61" s="133"/>
      <c r="F61" s="134" t="s">
        <v>50</v>
      </c>
      <c r="G61" s="132" t="s">
        <v>49</v>
      </c>
      <c r="H61" s="133"/>
      <c r="I61" s="133"/>
      <c r="J61" s="135" t="s">
        <v>50</v>
      </c>
      <c r="K61" s="133"/>
      <c r="L61" s="49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18"/>
      <c r="L62" s="18"/>
    </row>
    <row r="63" spans="1:31" ht="11.25">
      <c r="B63" s="18"/>
      <c r="L63" s="18"/>
    </row>
    <row r="64" spans="1:31" ht="11.25">
      <c r="B64" s="18"/>
      <c r="L64" s="18"/>
    </row>
    <row r="65" spans="1:31" s="2" customFormat="1" ht="12.75">
      <c r="A65" s="32"/>
      <c r="B65" s="37"/>
      <c r="C65" s="32"/>
      <c r="D65" s="130" t="s">
        <v>51</v>
      </c>
      <c r="E65" s="136"/>
      <c r="F65" s="136"/>
      <c r="G65" s="130" t="s">
        <v>52</v>
      </c>
      <c r="H65" s="136"/>
      <c r="I65" s="136"/>
      <c r="J65" s="136"/>
      <c r="K65" s="136"/>
      <c r="L65" s="49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18"/>
      <c r="L66" s="18"/>
    </row>
    <row r="67" spans="1:31" ht="11.25">
      <c r="B67" s="18"/>
      <c r="L67" s="18"/>
    </row>
    <row r="68" spans="1:31" ht="11.25">
      <c r="B68" s="18"/>
      <c r="L68" s="18"/>
    </row>
    <row r="69" spans="1:31" ht="11.25">
      <c r="B69" s="18"/>
      <c r="L69" s="18"/>
    </row>
    <row r="70" spans="1:31" ht="11.25">
      <c r="B70" s="18"/>
      <c r="L70" s="18"/>
    </row>
    <row r="71" spans="1:31" ht="11.25">
      <c r="B71" s="18"/>
      <c r="L71" s="18"/>
    </row>
    <row r="72" spans="1:31" ht="11.25">
      <c r="B72" s="18"/>
      <c r="L72" s="18"/>
    </row>
    <row r="73" spans="1:31" ht="11.25">
      <c r="B73" s="18"/>
      <c r="L73" s="18"/>
    </row>
    <row r="74" spans="1:31" ht="11.25">
      <c r="B74" s="18"/>
      <c r="L74" s="18"/>
    </row>
    <row r="75" spans="1:31" ht="11.25">
      <c r="B75" s="18"/>
      <c r="L75" s="18"/>
    </row>
    <row r="76" spans="1:31" s="2" customFormat="1" ht="12.75">
      <c r="A76" s="32"/>
      <c r="B76" s="37"/>
      <c r="C76" s="32"/>
      <c r="D76" s="132" t="s">
        <v>49</v>
      </c>
      <c r="E76" s="133"/>
      <c r="F76" s="134" t="s">
        <v>50</v>
      </c>
      <c r="G76" s="132" t="s">
        <v>49</v>
      </c>
      <c r="H76" s="133"/>
      <c r="I76" s="133"/>
      <c r="J76" s="135" t="s">
        <v>50</v>
      </c>
      <c r="K76" s="133"/>
      <c r="L76" s="49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137"/>
      <c r="C77" s="138"/>
      <c r="D77" s="138"/>
      <c r="E77" s="138"/>
      <c r="F77" s="138"/>
      <c r="G77" s="138"/>
      <c r="H77" s="138"/>
      <c r="I77" s="138"/>
      <c r="J77" s="138"/>
      <c r="K77" s="138"/>
      <c r="L77" s="49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>
      <c r="A81" s="32"/>
      <c r="B81" s="139"/>
      <c r="C81" s="140"/>
      <c r="D81" s="140"/>
      <c r="E81" s="140"/>
      <c r="F81" s="140"/>
      <c r="G81" s="140"/>
      <c r="H81" s="140"/>
      <c r="I81" s="140"/>
      <c r="J81" s="140"/>
      <c r="K81" s="140"/>
      <c r="L81" s="49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>
      <c r="A82" s="32"/>
      <c r="B82" s="33"/>
      <c r="C82" s="21" t="s">
        <v>103</v>
      </c>
      <c r="D82" s="34"/>
      <c r="E82" s="34"/>
      <c r="F82" s="34"/>
      <c r="G82" s="34"/>
      <c r="H82" s="34"/>
      <c r="I82" s="34"/>
      <c r="J82" s="34"/>
      <c r="K82" s="34"/>
      <c r="L82" s="49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>
      <c r="A83" s="32"/>
      <c r="B83" s="33"/>
      <c r="C83" s="34"/>
      <c r="D83" s="34"/>
      <c r="E83" s="34"/>
      <c r="F83" s="34"/>
      <c r="G83" s="34"/>
      <c r="H83" s="34"/>
      <c r="I83" s="34"/>
      <c r="J83" s="34"/>
      <c r="K83" s="34"/>
      <c r="L83" s="49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7" t="s">
        <v>16</v>
      </c>
      <c r="D84" s="34"/>
      <c r="E84" s="34"/>
      <c r="F84" s="34"/>
      <c r="G84" s="34"/>
      <c r="H84" s="34"/>
      <c r="I84" s="34"/>
      <c r="J84" s="34"/>
      <c r="K84" s="34"/>
      <c r="L84" s="49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>
      <c r="A85" s="32"/>
      <c r="B85" s="33"/>
      <c r="C85" s="34"/>
      <c r="D85" s="34"/>
      <c r="E85" s="280" t="str">
        <f>E7</f>
        <v>Oprava místních komunikací V obci Hrádek 2024</v>
      </c>
      <c r="F85" s="281"/>
      <c r="G85" s="281"/>
      <c r="H85" s="281"/>
      <c r="I85" s="34"/>
      <c r="J85" s="34"/>
      <c r="K85" s="34"/>
      <c r="L85" s="49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>
      <c r="A86" s="32"/>
      <c r="B86" s="33"/>
      <c r="C86" s="27" t="s">
        <v>101</v>
      </c>
      <c r="D86" s="34"/>
      <c r="E86" s="34"/>
      <c r="F86" s="34"/>
      <c r="G86" s="34"/>
      <c r="H86" s="34"/>
      <c r="I86" s="34"/>
      <c r="J86" s="34"/>
      <c r="K86" s="34"/>
      <c r="L86" s="49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>
      <c r="A87" s="32"/>
      <c r="B87" s="33"/>
      <c r="C87" s="34"/>
      <c r="D87" s="34"/>
      <c r="E87" s="232" t="str">
        <f>E9</f>
        <v>06 - MK VEDLE OBECNÉHO ÚŘADU</v>
      </c>
      <c r="F87" s="282"/>
      <c r="G87" s="282"/>
      <c r="H87" s="282"/>
      <c r="I87" s="34"/>
      <c r="J87" s="34"/>
      <c r="K87" s="34"/>
      <c r="L87" s="49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>
      <c r="A88" s="32"/>
      <c r="B88" s="33"/>
      <c r="C88" s="34"/>
      <c r="D88" s="34"/>
      <c r="E88" s="34"/>
      <c r="F88" s="34"/>
      <c r="G88" s="34"/>
      <c r="H88" s="34"/>
      <c r="I88" s="34"/>
      <c r="J88" s="34"/>
      <c r="K88" s="34"/>
      <c r="L88" s="49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>
      <c r="A89" s="32"/>
      <c r="B89" s="33"/>
      <c r="C89" s="27" t="s">
        <v>20</v>
      </c>
      <c r="D89" s="34"/>
      <c r="E89" s="34"/>
      <c r="F89" s="25" t="str">
        <f>F12</f>
        <v>Hrádek</v>
      </c>
      <c r="G89" s="34"/>
      <c r="H89" s="34"/>
      <c r="I89" s="27" t="s">
        <v>22</v>
      </c>
      <c r="J89" s="64" t="str">
        <f>IF(J12="","",J12)</f>
        <v>19. 8. 2024</v>
      </c>
      <c r="K89" s="34"/>
      <c r="L89" s="49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>
      <c r="A90" s="32"/>
      <c r="B90" s="33"/>
      <c r="C90" s="34"/>
      <c r="D90" s="34"/>
      <c r="E90" s="34"/>
      <c r="F90" s="34"/>
      <c r="G90" s="34"/>
      <c r="H90" s="34"/>
      <c r="I90" s="34"/>
      <c r="J90" s="34"/>
      <c r="K90" s="34"/>
      <c r="L90" s="49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15.2" customHeight="1">
      <c r="A91" s="32"/>
      <c r="B91" s="33"/>
      <c r="C91" s="27" t="s">
        <v>24</v>
      </c>
      <c r="D91" s="34"/>
      <c r="E91" s="34"/>
      <c r="F91" s="25" t="str">
        <f>E15</f>
        <v xml:space="preserve"> </v>
      </c>
      <c r="G91" s="34"/>
      <c r="H91" s="34"/>
      <c r="I91" s="27" t="s">
        <v>30</v>
      </c>
      <c r="J91" s="30" t="str">
        <f>E21</f>
        <v xml:space="preserve"> </v>
      </c>
      <c r="K91" s="34"/>
      <c r="L91" s="49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customHeight="1">
      <c r="A92" s="32"/>
      <c r="B92" s="33"/>
      <c r="C92" s="27" t="s">
        <v>28</v>
      </c>
      <c r="D92" s="34"/>
      <c r="E92" s="34"/>
      <c r="F92" s="25" t="str">
        <f>IF(E18="","",E18)</f>
        <v>Vyplň údaj</v>
      </c>
      <c r="G92" s="34"/>
      <c r="H92" s="34"/>
      <c r="I92" s="27" t="s">
        <v>31</v>
      </c>
      <c r="J92" s="30" t="str">
        <f>E24</f>
        <v xml:space="preserve"> </v>
      </c>
      <c r="K92" s="34"/>
      <c r="L92" s="49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4"/>
      <c r="D93" s="34"/>
      <c r="E93" s="34"/>
      <c r="F93" s="34"/>
      <c r="G93" s="34"/>
      <c r="H93" s="34"/>
      <c r="I93" s="34"/>
      <c r="J93" s="34"/>
      <c r="K93" s="34"/>
      <c r="L93" s="49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>
      <c r="A94" s="32"/>
      <c r="B94" s="33"/>
      <c r="C94" s="141" t="s">
        <v>104</v>
      </c>
      <c r="D94" s="142"/>
      <c r="E94" s="142"/>
      <c r="F94" s="142"/>
      <c r="G94" s="142"/>
      <c r="H94" s="142"/>
      <c r="I94" s="142"/>
      <c r="J94" s="143" t="s">
        <v>105</v>
      </c>
      <c r="K94" s="142"/>
      <c r="L94" s="49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>
      <c r="A95" s="32"/>
      <c r="B95" s="33"/>
      <c r="C95" s="34"/>
      <c r="D95" s="34"/>
      <c r="E95" s="34"/>
      <c r="F95" s="34"/>
      <c r="G95" s="34"/>
      <c r="H95" s="34"/>
      <c r="I95" s="34"/>
      <c r="J95" s="34"/>
      <c r="K95" s="34"/>
      <c r="L95" s="49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>
      <c r="A96" s="32"/>
      <c r="B96" s="33"/>
      <c r="C96" s="144" t="s">
        <v>106</v>
      </c>
      <c r="D96" s="34"/>
      <c r="E96" s="34"/>
      <c r="F96" s="34"/>
      <c r="G96" s="34"/>
      <c r="H96" s="34"/>
      <c r="I96" s="34"/>
      <c r="J96" s="82">
        <f>J122</f>
        <v>0</v>
      </c>
      <c r="K96" s="34"/>
      <c r="L96" s="49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5" t="s">
        <v>107</v>
      </c>
    </row>
    <row r="97" spans="1:31" s="9" customFormat="1" ht="24.95" customHeight="1">
      <c r="B97" s="145"/>
      <c r="C97" s="146"/>
      <c r="D97" s="147" t="s">
        <v>108</v>
      </c>
      <c r="E97" s="148"/>
      <c r="F97" s="148"/>
      <c r="G97" s="148"/>
      <c r="H97" s="148"/>
      <c r="I97" s="148"/>
      <c r="J97" s="149">
        <f>J123</f>
        <v>0</v>
      </c>
      <c r="K97" s="146"/>
      <c r="L97" s="150"/>
    </row>
    <row r="98" spans="1:31" s="10" customFormat="1" ht="19.899999999999999" customHeight="1">
      <c r="B98" s="151"/>
      <c r="C98" s="152"/>
      <c r="D98" s="153" t="s">
        <v>109</v>
      </c>
      <c r="E98" s="154"/>
      <c r="F98" s="154"/>
      <c r="G98" s="154"/>
      <c r="H98" s="154"/>
      <c r="I98" s="154"/>
      <c r="J98" s="155">
        <f>J124</f>
        <v>0</v>
      </c>
      <c r="K98" s="152"/>
      <c r="L98" s="156"/>
    </row>
    <row r="99" spans="1:31" s="10" customFormat="1" ht="19.899999999999999" customHeight="1">
      <c r="B99" s="151"/>
      <c r="C99" s="152"/>
      <c r="D99" s="153" t="s">
        <v>110</v>
      </c>
      <c r="E99" s="154"/>
      <c r="F99" s="154"/>
      <c r="G99" s="154"/>
      <c r="H99" s="154"/>
      <c r="I99" s="154"/>
      <c r="J99" s="155">
        <f>J128</f>
        <v>0</v>
      </c>
      <c r="K99" s="152"/>
      <c r="L99" s="156"/>
    </row>
    <row r="100" spans="1:31" s="10" customFormat="1" ht="19.899999999999999" customHeight="1">
      <c r="B100" s="151"/>
      <c r="C100" s="152"/>
      <c r="D100" s="153" t="s">
        <v>111</v>
      </c>
      <c r="E100" s="154"/>
      <c r="F100" s="154"/>
      <c r="G100" s="154"/>
      <c r="H100" s="154"/>
      <c r="I100" s="154"/>
      <c r="J100" s="155">
        <f>J135</f>
        <v>0</v>
      </c>
      <c r="K100" s="152"/>
      <c r="L100" s="156"/>
    </row>
    <row r="101" spans="1:31" s="10" customFormat="1" ht="19.899999999999999" customHeight="1">
      <c r="B101" s="151"/>
      <c r="C101" s="152"/>
      <c r="D101" s="153" t="s">
        <v>112</v>
      </c>
      <c r="E101" s="154"/>
      <c r="F101" s="154"/>
      <c r="G101" s="154"/>
      <c r="H101" s="154"/>
      <c r="I101" s="154"/>
      <c r="J101" s="155">
        <f>J141</f>
        <v>0</v>
      </c>
      <c r="K101" s="152"/>
      <c r="L101" s="156"/>
    </row>
    <row r="102" spans="1:31" s="9" customFormat="1" ht="24.95" customHeight="1">
      <c r="B102" s="145"/>
      <c r="C102" s="146"/>
      <c r="D102" s="147" t="s">
        <v>113</v>
      </c>
      <c r="E102" s="148"/>
      <c r="F102" s="148"/>
      <c r="G102" s="148"/>
      <c r="H102" s="148"/>
      <c r="I102" s="148"/>
      <c r="J102" s="149">
        <f>J153</f>
        <v>0</v>
      </c>
      <c r="K102" s="146"/>
      <c r="L102" s="150"/>
    </row>
    <row r="103" spans="1:31" s="2" customFormat="1" ht="21.75" customHeight="1">
      <c r="A103" s="32"/>
      <c r="B103" s="33"/>
      <c r="C103" s="34"/>
      <c r="D103" s="34"/>
      <c r="E103" s="34"/>
      <c r="F103" s="34"/>
      <c r="G103" s="34"/>
      <c r="H103" s="34"/>
      <c r="I103" s="34"/>
      <c r="J103" s="34"/>
      <c r="K103" s="34"/>
      <c r="L103" s="49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</row>
    <row r="104" spans="1:31" s="2" customFormat="1" ht="6.95" customHeight="1">
      <c r="A104" s="32"/>
      <c r="B104" s="52"/>
      <c r="C104" s="53"/>
      <c r="D104" s="53"/>
      <c r="E104" s="53"/>
      <c r="F104" s="53"/>
      <c r="G104" s="53"/>
      <c r="H104" s="53"/>
      <c r="I104" s="53"/>
      <c r="J104" s="53"/>
      <c r="K104" s="53"/>
      <c r="L104" s="49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8" spans="1:31" s="2" customFormat="1" ht="6.95" customHeight="1">
      <c r="A108" s="32"/>
      <c r="B108" s="54"/>
      <c r="C108" s="55"/>
      <c r="D108" s="55"/>
      <c r="E108" s="55"/>
      <c r="F108" s="55"/>
      <c r="G108" s="55"/>
      <c r="H108" s="55"/>
      <c r="I108" s="55"/>
      <c r="J108" s="55"/>
      <c r="K108" s="55"/>
      <c r="L108" s="49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31" s="2" customFormat="1" ht="24.95" customHeight="1">
      <c r="A109" s="32"/>
      <c r="B109" s="33"/>
      <c r="C109" s="21" t="s">
        <v>114</v>
      </c>
      <c r="D109" s="34"/>
      <c r="E109" s="34"/>
      <c r="F109" s="34"/>
      <c r="G109" s="34"/>
      <c r="H109" s="34"/>
      <c r="I109" s="34"/>
      <c r="J109" s="34"/>
      <c r="K109" s="34"/>
      <c r="L109" s="49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s="2" customFormat="1" ht="6.95" customHeight="1">
      <c r="A110" s="32"/>
      <c r="B110" s="33"/>
      <c r="C110" s="34"/>
      <c r="D110" s="34"/>
      <c r="E110" s="34"/>
      <c r="F110" s="34"/>
      <c r="G110" s="34"/>
      <c r="H110" s="34"/>
      <c r="I110" s="34"/>
      <c r="J110" s="34"/>
      <c r="K110" s="34"/>
      <c r="L110" s="49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12" customHeight="1">
      <c r="A111" s="32"/>
      <c r="B111" s="33"/>
      <c r="C111" s="27" t="s">
        <v>16</v>
      </c>
      <c r="D111" s="34"/>
      <c r="E111" s="34"/>
      <c r="F111" s="34"/>
      <c r="G111" s="34"/>
      <c r="H111" s="34"/>
      <c r="I111" s="34"/>
      <c r="J111" s="34"/>
      <c r="K111" s="34"/>
      <c r="L111" s="49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16.5" customHeight="1">
      <c r="A112" s="32"/>
      <c r="B112" s="33"/>
      <c r="C112" s="34"/>
      <c r="D112" s="34"/>
      <c r="E112" s="280" t="str">
        <f>E7</f>
        <v>Oprava místních komunikací V obci Hrádek 2024</v>
      </c>
      <c r="F112" s="281"/>
      <c r="G112" s="281"/>
      <c r="H112" s="281"/>
      <c r="I112" s="34"/>
      <c r="J112" s="34"/>
      <c r="K112" s="34"/>
      <c r="L112" s="49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2" customHeight="1">
      <c r="A113" s="32"/>
      <c r="B113" s="33"/>
      <c r="C113" s="27" t="s">
        <v>101</v>
      </c>
      <c r="D113" s="34"/>
      <c r="E113" s="34"/>
      <c r="F113" s="34"/>
      <c r="G113" s="34"/>
      <c r="H113" s="34"/>
      <c r="I113" s="34"/>
      <c r="J113" s="34"/>
      <c r="K113" s="34"/>
      <c r="L113" s="49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6.5" customHeight="1">
      <c r="A114" s="32"/>
      <c r="B114" s="33"/>
      <c r="C114" s="34"/>
      <c r="D114" s="34"/>
      <c r="E114" s="232" t="str">
        <f>E9</f>
        <v>06 - MK VEDLE OBECNÉHO ÚŘADU</v>
      </c>
      <c r="F114" s="282"/>
      <c r="G114" s="282"/>
      <c r="H114" s="282"/>
      <c r="I114" s="34"/>
      <c r="J114" s="34"/>
      <c r="K114" s="34"/>
      <c r="L114" s="49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6.95" customHeight="1">
      <c r="A115" s="32"/>
      <c r="B115" s="33"/>
      <c r="C115" s="34"/>
      <c r="D115" s="34"/>
      <c r="E115" s="34"/>
      <c r="F115" s="34"/>
      <c r="G115" s="34"/>
      <c r="H115" s="34"/>
      <c r="I115" s="34"/>
      <c r="J115" s="34"/>
      <c r="K115" s="34"/>
      <c r="L115" s="49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2" customHeight="1">
      <c r="A116" s="32"/>
      <c r="B116" s="33"/>
      <c r="C116" s="27" t="s">
        <v>20</v>
      </c>
      <c r="D116" s="34"/>
      <c r="E116" s="34"/>
      <c r="F116" s="25" t="str">
        <f>F12</f>
        <v>Hrádek</v>
      </c>
      <c r="G116" s="34"/>
      <c r="H116" s="34"/>
      <c r="I116" s="27" t="s">
        <v>22</v>
      </c>
      <c r="J116" s="64" t="str">
        <f>IF(J12="","",J12)</f>
        <v>19. 8. 2024</v>
      </c>
      <c r="K116" s="34"/>
      <c r="L116" s="49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6.95" customHeight="1">
      <c r="A117" s="32"/>
      <c r="B117" s="33"/>
      <c r="C117" s="34"/>
      <c r="D117" s="34"/>
      <c r="E117" s="34"/>
      <c r="F117" s="34"/>
      <c r="G117" s="34"/>
      <c r="H117" s="34"/>
      <c r="I117" s="34"/>
      <c r="J117" s="34"/>
      <c r="K117" s="34"/>
      <c r="L117" s="49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15.2" customHeight="1">
      <c r="A118" s="32"/>
      <c r="B118" s="33"/>
      <c r="C118" s="27" t="s">
        <v>24</v>
      </c>
      <c r="D118" s="34"/>
      <c r="E118" s="34"/>
      <c r="F118" s="25" t="str">
        <f>E15</f>
        <v xml:space="preserve"> </v>
      </c>
      <c r="G118" s="34"/>
      <c r="H118" s="34"/>
      <c r="I118" s="27" t="s">
        <v>30</v>
      </c>
      <c r="J118" s="30" t="str">
        <f>E21</f>
        <v xml:space="preserve"> </v>
      </c>
      <c r="K118" s="34"/>
      <c r="L118" s="49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15.2" customHeight="1">
      <c r="A119" s="32"/>
      <c r="B119" s="33"/>
      <c r="C119" s="27" t="s">
        <v>28</v>
      </c>
      <c r="D119" s="34"/>
      <c r="E119" s="34"/>
      <c r="F119" s="25" t="str">
        <f>IF(E18="","",E18)</f>
        <v>Vyplň údaj</v>
      </c>
      <c r="G119" s="34"/>
      <c r="H119" s="34"/>
      <c r="I119" s="27" t="s">
        <v>31</v>
      </c>
      <c r="J119" s="30" t="str">
        <f>E24</f>
        <v xml:space="preserve"> </v>
      </c>
      <c r="K119" s="34"/>
      <c r="L119" s="49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10.35" customHeight="1">
      <c r="A120" s="32"/>
      <c r="B120" s="33"/>
      <c r="C120" s="34"/>
      <c r="D120" s="34"/>
      <c r="E120" s="34"/>
      <c r="F120" s="34"/>
      <c r="G120" s="34"/>
      <c r="H120" s="34"/>
      <c r="I120" s="34"/>
      <c r="J120" s="34"/>
      <c r="K120" s="34"/>
      <c r="L120" s="49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11" customFormat="1" ht="29.25" customHeight="1">
      <c r="A121" s="157"/>
      <c r="B121" s="158"/>
      <c r="C121" s="159" t="s">
        <v>115</v>
      </c>
      <c r="D121" s="160" t="s">
        <v>59</v>
      </c>
      <c r="E121" s="160" t="s">
        <v>55</v>
      </c>
      <c r="F121" s="160" t="s">
        <v>56</v>
      </c>
      <c r="G121" s="160" t="s">
        <v>116</v>
      </c>
      <c r="H121" s="160" t="s">
        <v>117</v>
      </c>
      <c r="I121" s="160" t="s">
        <v>118</v>
      </c>
      <c r="J121" s="161" t="s">
        <v>105</v>
      </c>
      <c r="K121" s="162" t="s">
        <v>119</v>
      </c>
      <c r="L121" s="163"/>
      <c r="M121" s="73" t="s">
        <v>1</v>
      </c>
      <c r="N121" s="74" t="s">
        <v>38</v>
      </c>
      <c r="O121" s="74" t="s">
        <v>120</v>
      </c>
      <c r="P121" s="74" t="s">
        <v>121</v>
      </c>
      <c r="Q121" s="74" t="s">
        <v>122</v>
      </c>
      <c r="R121" s="74" t="s">
        <v>123</v>
      </c>
      <c r="S121" s="74" t="s">
        <v>124</v>
      </c>
      <c r="T121" s="75" t="s">
        <v>125</v>
      </c>
      <c r="U121" s="157"/>
      <c r="V121" s="157"/>
      <c r="W121" s="157"/>
      <c r="X121" s="157"/>
      <c r="Y121" s="157"/>
      <c r="Z121" s="157"/>
      <c r="AA121" s="157"/>
      <c r="AB121" s="157"/>
      <c r="AC121" s="157"/>
      <c r="AD121" s="157"/>
      <c r="AE121" s="157"/>
    </row>
    <row r="122" spans="1:65" s="2" customFormat="1" ht="22.9" customHeight="1">
      <c r="A122" s="32"/>
      <c r="B122" s="33"/>
      <c r="C122" s="80" t="s">
        <v>126</v>
      </c>
      <c r="D122" s="34"/>
      <c r="E122" s="34"/>
      <c r="F122" s="34"/>
      <c r="G122" s="34"/>
      <c r="H122" s="34"/>
      <c r="I122" s="34"/>
      <c r="J122" s="164">
        <f>BK122</f>
        <v>0</v>
      </c>
      <c r="K122" s="34"/>
      <c r="L122" s="37"/>
      <c r="M122" s="76"/>
      <c r="N122" s="165"/>
      <c r="O122" s="77"/>
      <c r="P122" s="166">
        <f>P123+P153</f>
        <v>0</v>
      </c>
      <c r="Q122" s="77"/>
      <c r="R122" s="166">
        <f>R123+R153</f>
        <v>0</v>
      </c>
      <c r="S122" s="77"/>
      <c r="T122" s="167">
        <f>T123+T153</f>
        <v>43.7</v>
      </c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T122" s="15" t="s">
        <v>73</v>
      </c>
      <c r="AU122" s="15" t="s">
        <v>107</v>
      </c>
      <c r="BK122" s="168">
        <f>BK123+BK153</f>
        <v>0</v>
      </c>
    </row>
    <row r="123" spans="1:65" s="12" customFormat="1" ht="25.9" customHeight="1">
      <c r="B123" s="169"/>
      <c r="C123" s="170"/>
      <c r="D123" s="171" t="s">
        <v>73</v>
      </c>
      <c r="E123" s="172" t="s">
        <v>127</v>
      </c>
      <c r="F123" s="172" t="s">
        <v>128</v>
      </c>
      <c r="G123" s="170"/>
      <c r="H123" s="170"/>
      <c r="I123" s="173"/>
      <c r="J123" s="174">
        <f>BK123</f>
        <v>0</v>
      </c>
      <c r="K123" s="170"/>
      <c r="L123" s="175"/>
      <c r="M123" s="176"/>
      <c r="N123" s="177"/>
      <c r="O123" s="177"/>
      <c r="P123" s="178">
        <f>P124+P128+P135+P141</f>
        <v>0</v>
      </c>
      <c r="Q123" s="177"/>
      <c r="R123" s="178">
        <f>R124+R128+R135+R141</f>
        <v>0</v>
      </c>
      <c r="S123" s="177"/>
      <c r="T123" s="179">
        <f>T124+T128+T135+T141</f>
        <v>43.7</v>
      </c>
      <c r="AR123" s="180" t="s">
        <v>82</v>
      </c>
      <c r="AT123" s="181" t="s">
        <v>73</v>
      </c>
      <c r="AU123" s="181" t="s">
        <v>74</v>
      </c>
      <c r="AY123" s="180" t="s">
        <v>129</v>
      </c>
      <c r="BK123" s="182">
        <f>BK124+BK128+BK135+BK141</f>
        <v>0</v>
      </c>
    </row>
    <row r="124" spans="1:65" s="12" customFormat="1" ht="22.9" customHeight="1">
      <c r="B124" s="169"/>
      <c r="C124" s="170"/>
      <c r="D124" s="171" t="s">
        <v>73</v>
      </c>
      <c r="E124" s="183" t="s">
        <v>82</v>
      </c>
      <c r="F124" s="183" t="s">
        <v>130</v>
      </c>
      <c r="G124" s="170"/>
      <c r="H124" s="170"/>
      <c r="I124" s="173"/>
      <c r="J124" s="184">
        <f>BK124</f>
        <v>0</v>
      </c>
      <c r="K124" s="170"/>
      <c r="L124" s="175"/>
      <c r="M124" s="176"/>
      <c r="N124" s="177"/>
      <c r="O124" s="177"/>
      <c r="P124" s="178">
        <f>SUM(P125:P127)</f>
        <v>0</v>
      </c>
      <c r="Q124" s="177"/>
      <c r="R124" s="178">
        <f>SUM(R125:R127)</f>
        <v>0</v>
      </c>
      <c r="S124" s="177"/>
      <c r="T124" s="179">
        <f>SUM(T125:T127)</f>
        <v>43.7</v>
      </c>
      <c r="AR124" s="180" t="s">
        <v>82</v>
      </c>
      <c r="AT124" s="181" t="s">
        <v>73</v>
      </c>
      <c r="AU124" s="181" t="s">
        <v>82</v>
      </c>
      <c r="AY124" s="180" t="s">
        <v>129</v>
      </c>
      <c r="BK124" s="182">
        <f>SUM(BK125:BK127)</f>
        <v>0</v>
      </c>
    </row>
    <row r="125" spans="1:65" s="2" customFormat="1" ht="24.2" customHeight="1">
      <c r="A125" s="32"/>
      <c r="B125" s="33"/>
      <c r="C125" s="185" t="s">
        <v>169</v>
      </c>
      <c r="D125" s="185" t="s">
        <v>131</v>
      </c>
      <c r="E125" s="186" t="s">
        <v>289</v>
      </c>
      <c r="F125" s="187" t="s">
        <v>290</v>
      </c>
      <c r="G125" s="188" t="s">
        <v>134</v>
      </c>
      <c r="H125" s="189">
        <v>230</v>
      </c>
      <c r="I125" s="190"/>
      <c r="J125" s="191">
        <f>ROUND(I125*H125,2)</f>
        <v>0</v>
      </c>
      <c r="K125" s="192"/>
      <c r="L125" s="37"/>
      <c r="M125" s="193" t="s">
        <v>1</v>
      </c>
      <c r="N125" s="194" t="s">
        <v>39</v>
      </c>
      <c r="O125" s="69"/>
      <c r="P125" s="195">
        <f>O125*H125</f>
        <v>0</v>
      </c>
      <c r="Q125" s="195">
        <v>0</v>
      </c>
      <c r="R125" s="195">
        <f>Q125*H125</f>
        <v>0</v>
      </c>
      <c r="S125" s="195">
        <v>0.19</v>
      </c>
      <c r="T125" s="196">
        <f>S125*H125</f>
        <v>43.7</v>
      </c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R125" s="197" t="s">
        <v>135</v>
      </c>
      <c r="AT125" s="197" t="s">
        <v>131</v>
      </c>
      <c r="AU125" s="197" t="s">
        <v>84</v>
      </c>
      <c r="AY125" s="15" t="s">
        <v>129</v>
      </c>
      <c r="BE125" s="198">
        <f>IF(N125="základní",J125,0)</f>
        <v>0</v>
      </c>
      <c r="BF125" s="198">
        <f>IF(N125="snížená",J125,0)</f>
        <v>0</v>
      </c>
      <c r="BG125" s="198">
        <f>IF(N125="zákl. přenesená",J125,0)</f>
        <v>0</v>
      </c>
      <c r="BH125" s="198">
        <f>IF(N125="sníž. přenesená",J125,0)</f>
        <v>0</v>
      </c>
      <c r="BI125" s="198">
        <f>IF(N125="nulová",J125,0)</f>
        <v>0</v>
      </c>
      <c r="BJ125" s="15" t="s">
        <v>82</v>
      </c>
      <c r="BK125" s="198">
        <f>ROUND(I125*H125,2)</f>
        <v>0</v>
      </c>
      <c r="BL125" s="15" t="s">
        <v>135</v>
      </c>
      <c r="BM125" s="197" t="s">
        <v>291</v>
      </c>
    </row>
    <row r="126" spans="1:65" s="2" customFormat="1" ht="39">
      <c r="A126" s="32"/>
      <c r="B126" s="33"/>
      <c r="C126" s="34"/>
      <c r="D126" s="199" t="s">
        <v>137</v>
      </c>
      <c r="E126" s="34"/>
      <c r="F126" s="200" t="s">
        <v>292</v>
      </c>
      <c r="G126" s="34"/>
      <c r="H126" s="34"/>
      <c r="I126" s="201"/>
      <c r="J126" s="34"/>
      <c r="K126" s="34"/>
      <c r="L126" s="37"/>
      <c r="M126" s="202"/>
      <c r="N126" s="203"/>
      <c r="O126" s="69"/>
      <c r="P126" s="69"/>
      <c r="Q126" s="69"/>
      <c r="R126" s="69"/>
      <c r="S126" s="69"/>
      <c r="T126" s="70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T126" s="15" t="s">
        <v>137</v>
      </c>
      <c r="AU126" s="15" t="s">
        <v>84</v>
      </c>
    </row>
    <row r="127" spans="1:65" s="2" customFormat="1" ht="11.25">
      <c r="A127" s="32"/>
      <c r="B127" s="33"/>
      <c r="C127" s="34"/>
      <c r="D127" s="204" t="s">
        <v>139</v>
      </c>
      <c r="E127" s="34"/>
      <c r="F127" s="205" t="s">
        <v>293</v>
      </c>
      <c r="G127" s="34"/>
      <c r="H127" s="34"/>
      <c r="I127" s="201"/>
      <c r="J127" s="34"/>
      <c r="K127" s="34"/>
      <c r="L127" s="37"/>
      <c r="M127" s="202"/>
      <c r="N127" s="203"/>
      <c r="O127" s="69"/>
      <c r="P127" s="69"/>
      <c r="Q127" s="69"/>
      <c r="R127" s="69"/>
      <c r="S127" s="69"/>
      <c r="T127" s="70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T127" s="15" t="s">
        <v>139</v>
      </c>
      <c r="AU127" s="15" t="s">
        <v>84</v>
      </c>
    </row>
    <row r="128" spans="1:65" s="12" customFormat="1" ht="22.9" customHeight="1">
      <c r="B128" s="169"/>
      <c r="C128" s="170"/>
      <c r="D128" s="171" t="s">
        <v>73</v>
      </c>
      <c r="E128" s="183" t="s">
        <v>148</v>
      </c>
      <c r="F128" s="183" t="s">
        <v>149</v>
      </c>
      <c r="G128" s="170"/>
      <c r="H128" s="170"/>
      <c r="I128" s="173"/>
      <c r="J128" s="184">
        <f>BK128</f>
        <v>0</v>
      </c>
      <c r="K128" s="170"/>
      <c r="L128" s="175"/>
      <c r="M128" s="176"/>
      <c r="N128" s="177"/>
      <c r="O128" s="177"/>
      <c r="P128" s="178">
        <f>SUM(P129:P134)</f>
        <v>0</v>
      </c>
      <c r="Q128" s="177"/>
      <c r="R128" s="178">
        <f>SUM(R129:R134)</f>
        <v>0</v>
      </c>
      <c r="S128" s="177"/>
      <c r="T128" s="179">
        <f>SUM(T129:T134)</f>
        <v>0</v>
      </c>
      <c r="AR128" s="180" t="s">
        <v>82</v>
      </c>
      <c r="AT128" s="181" t="s">
        <v>73</v>
      </c>
      <c r="AU128" s="181" t="s">
        <v>82</v>
      </c>
      <c r="AY128" s="180" t="s">
        <v>129</v>
      </c>
      <c r="BK128" s="182">
        <f>SUM(BK129:BK134)</f>
        <v>0</v>
      </c>
    </row>
    <row r="129" spans="1:65" s="2" customFormat="1" ht="33" customHeight="1">
      <c r="A129" s="32"/>
      <c r="B129" s="33"/>
      <c r="C129" s="185" t="s">
        <v>148</v>
      </c>
      <c r="D129" s="185" t="s">
        <v>131</v>
      </c>
      <c r="E129" s="186" t="s">
        <v>156</v>
      </c>
      <c r="F129" s="187" t="s">
        <v>157</v>
      </c>
      <c r="G129" s="188" t="s">
        <v>134</v>
      </c>
      <c r="H129" s="189">
        <v>230</v>
      </c>
      <c r="I129" s="190"/>
      <c r="J129" s="191">
        <f>ROUND(I129*H129,2)</f>
        <v>0</v>
      </c>
      <c r="K129" s="192"/>
      <c r="L129" s="37"/>
      <c r="M129" s="193" t="s">
        <v>1</v>
      </c>
      <c r="N129" s="194" t="s">
        <v>39</v>
      </c>
      <c r="O129" s="69"/>
      <c r="P129" s="195">
        <f>O129*H129</f>
        <v>0</v>
      </c>
      <c r="Q129" s="195">
        <v>0</v>
      </c>
      <c r="R129" s="195">
        <f>Q129*H129</f>
        <v>0</v>
      </c>
      <c r="S129" s="195">
        <v>0</v>
      </c>
      <c r="T129" s="196">
        <f>S129*H129</f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97" t="s">
        <v>135</v>
      </c>
      <c r="AT129" s="197" t="s">
        <v>131</v>
      </c>
      <c r="AU129" s="197" t="s">
        <v>84</v>
      </c>
      <c r="AY129" s="15" t="s">
        <v>129</v>
      </c>
      <c r="BE129" s="198">
        <f>IF(N129="základní",J129,0)</f>
        <v>0</v>
      </c>
      <c r="BF129" s="198">
        <f>IF(N129="snížená",J129,0)</f>
        <v>0</v>
      </c>
      <c r="BG129" s="198">
        <f>IF(N129="zákl. přenesená",J129,0)</f>
        <v>0</v>
      </c>
      <c r="BH129" s="198">
        <f>IF(N129="sníž. přenesená",J129,0)</f>
        <v>0</v>
      </c>
      <c r="BI129" s="198">
        <f>IF(N129="nulová",J129,0)</f>
        <v>0</v>
      </c>
      <c r="BJ129" s="15" t="s">
        <v>82</v>
      </c>
      <c r="BK129" s="198">
        <f>ROUND(I129*H129,2)</f>
        <v>0</v>
      </c>
      <c r="BL129" s="15" t="s">
        <v>135</v>
      </c>
      <c r="BM129" s="197" t="s">
        <v>158</v>
      </c>
    </row>
    <row r="130" spans="1:65" s="2" customFormat="1" ht="29.25">
      <c r="A130" s="32"/>
      <c r="B130" s="33"/>
      <c r="C130" s="34"/>
      <c r="D130" s="199" t="s">
        <v>137</v>
      </c>
      <c r="E130" s="34"/>
      <c r="F130" s="200" t="s">
        <v>159</v>
      </c>
      <c r="G130" s="34"/>
      <c r="H130" s="34"/>
      <c r="I130" s="201"/>
      <c r="J130" s="34"/>
      <c r="K130" s="34"/>
      <c r="L130" s="37"/>
      <c r="M130" s="202"/>
      <c r="N130" s="203"/>
      <c r="O130" s="69"/>
      <c r="P130" s="69"/>
      <c r="Q130" s="69"/>
      <c r="R130" s="69"/>
      <c r="S130" s="69"/>
      <c r="T130" s="70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T130" s="15" t="s">
        <v>137</v>
      </c>
      <c r="AU130" s="15" t="s">
        <v>84</v>
      </c>
    </row>
    <row r="131" spans="1:65" s="2" customFormat="1" ht="11.25">
      <c r="A131" s="32"/>
      <c r="B131" s="33"/>
      <c r="C131" s="34"/>
      <c r="D131" s="204" t="s">
        <v>139</v>
      </c>
      <c r="E131" s="34"/>
      <c r="F131" s="205" t="s">
        <v>160</v>
      </c>
      <c r="G131" s="34"/>
      <c r="H131" s="34"/>
      <c r="I131" s="201"/>
      <c r="J131" s="34"/>
      <c r="K131" s="34"/>
      <c r="L131" s="37"/>
      <c r="M131" s="202"/>
      <c r="N131" s="203"/>
      <c r="O131" s="69"/>
      <c r="P131" s="69"/>
      <c r="Q131" s="69"/>
      <c r="R131" s="69"/>
      <c r="S131" s="69"/>
      <c r="T131" s="70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T131" s="15" t="s">
        <v>139</v>
      </c>
      <c r="AU131" s="15" t="s">
        <v>84</v>
      </c>
    </row>
    <row r="132" spans="1:65" s="2" customFormat="1" ht="24.2" customHeight="1">
      <c r="A132" s="32"/>
      <c r="B132" s="33"/>
      <c r="C132" s="185" t="s">
        <v>135</v>
      </c>
      <c r="D132" s="185" t="s">
        <v>131</v>
      </c>
      <c r="E132" s="186" t="s">
        <v>162</v>
      </c>
      <c r="F132" s="187" t="s">
        <v>163</v>
      </c>
      <c r="G132" s="188" t="s">
        <v>134</v>
      </c>
      <c r="H132" s="189">
        <v>230</v>
      </c>
      <c r="I132" s="190"/>
      <c r="J132" s="191">
        <f>ROUND(I132*H132,2)</f>
        <v>0</v>
      </c>
      <c r="K132" s="192"/>
      <c r="L132" s="37"/>
      <c r="M132" s="193" t="s">
        <v>1</v>
      </c>
      <c r="N132" s="194" t="s">
        <v>39</v>
      </c>
      <c r="O132" s="69"/>
      <c r="P132" s="195">
        <f>O132*H132</f>
        <v>0</v>
      </c>
      <c r="Q132" s="195">
        <v>0</v>
      </c>
      <c r="R132" s="195">
        <f>Q132*H132</f>
        <v>0</v>
      </c>
      <c r="S132" s="195">
        <v>0</v>
      </c>
      <c r="T132" s="196">
        <f>S132*H132</f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97" t="s">
        <v>135</v>
      </c>
      <c r="AT132" s="197" t="s">
        <v>131</v>
      </c>
      <c r="AU132" s="197" t="s">
        <v>84</v>
      </c>
      <c r="AY132" s="15" t="s">
        <v>129</v>
      </c>
      <c r="BE132" s="198">
        <f>IF(N132="základní",J132,0)</f>
        <v>0</v>
      </c>
      <c r="BF132" s="198">
        <f>IF(N132="snížená",J132,0)</f>
        <v>0</v>
      </c>
      <c r="BG132" s="198">
        <f>IF(N132="zákl. přenesená",J132,0)</f>
        <v>0</v>
      </c>
      <c r="BH132" s="198">
        <f>IF(N132="sníž. přenesená",J132,0)</f>
        <v>0</v>
      </c>
      <c r="BI132" s="198">
        <f>IF(N132="nulová",J132,0)</f>
        <v>0</v>
      </c>
      <c r="BJ132" s="15" t="s">
        <v>82</v>
      </c>
      <c r="BK132" s="198">
        <f>ROUND(I132*H132,2)</f>
        <v>0</v>
      </c>
      <c r="BL132" s="15" t="s">
        <v>135</v>
      </c>
      <c r="BM132" s="197" t="s">
        <v>164</v>
      </c>
    </row>
    <row r="133" spans="1:65" s="2" customFormat="1" ht="29.25">
      <c r="A133" s="32"/>
      <c r="B133" s="33"/>
      <c r="C133" s="34"/>
      <c r="D133" s="199" t="s">
        <v>137</v>
      </c>
      <c r="E133" s="34"/>
      <c r="F133" s="200" t="s">
        <v>165</v>
      </c>
      <c r="G133" s="34"/>
      <c r="H133" s="34"/>
      <c r="I133" s="201"/>
      <c r="J133" s="34"/>
      <c r="K133" s="34"/>
      <c r="L133" s="37"/>
      <c r="M133" s="202"/>
      <c r="N133" s="203"/>
      <c r="O133" s="69"/>
      <c r="P133" s="69"/>
      <c r="Q133" s="69"/>
      <c r="R133" s="69"/>
      <c r="S133" s="69"/>
      <c r="T133" s="70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T133" s="15" t="s">
        <v>137</v>
      </c>
      <c r="AU133" s="15" t="s">
        <v>84</v>
      </c>
    </row>
    <row r="134" spans="1:65" s="2" customFormat="1" ht="11.25">
      <c r="A134" s="32"/>
      <c r="B134" s="33"/>
      <c r="C134" s="34"/>
      <c r="D134" s="204" t="s">
        <v>139</v>
      </c>
      <c r="E134" s="34"/>
      <c r="F134" s="205" t="s">
        <v>166</v>
      </c>
      <c r="G134" s="34"/>
      <c r="H134" s="34"/>
      <c r="I134" s="201"/>
      <c r="J134" s="34"/>
      <c r="K134" s="34"/>
      <c r="L134" s="37"/>
      <c r="M134" s="202"/>
      <c r="N134" s="203"/>
      <c r="O134" s="69"/>
      <c r="P134" s="69"/>
      <c r="Q134" s="69"/>
      <c r="R134" s="69"/>
      <c r="S134" s="69"/>
      <c r="T134" s="70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T134" s="15" t="s">
        <v>139</v>
      </c>
      <c r="AU134" s="15" t="s">
        <v>84</v>
      </c>
    </row>
    <row r="135" spans="1:65" s="12" customFormat="1" ht="22.9" customHeight="1">
      <c r="B135" s="169"/>
      <c r="C135" s="170"/>
      <c r="D135" s="171" t="s">
        <v>73</v>
      </c>
      <c r="E135" s="183" t="s">
        <v>167</v>
      </c>
      <c r="F135" s="183" t="s">
        <v>168</v>
      </c>
      <c r="G135" s="170"/>
      <c r="H135" s="170"/>
      <c r="I135" s="173"/>
      <c r="J135" s="184">
        <f>BK135</f>
        <v>0</v>
      </c>
      <c r="K135" s="170"/>
      <c r="L135" s="175"/>
      <c r="M135" s="176"/>
      <c r="N135" s="177"/>
      <c r="O135" s="177"/>
      <c r="P135" s="178">
        <f>SUM(P136:P140)</f>
        <v>0</v>
      </c>
      <c r="Q135" s="177"/>
      <c r="R135" s="178">
        <f>SUM(R136:R140)</f>
        <v>0</v>
      </c>
      <c r="S135" s="177"/>
      <c r="T135" s="179">
        <f>SUM(T136:T140)</f>
        <v>0</v>
      </c>
      <c r="AR135" s="180" t="s">
        <v>82</v>
      </c>
      <c r="AT135" s="181" t="s">
        <v>73</v>
      </c>
      <c r="AU135" s="181" t="s">
        <v>82</v>
      </c>
      <c r="AY135" s="180" t="s">
        <v>129</v>
      </c>
      <c r="BK135" s="182">
        <f>SUM(BK136:BK140)</f>
        <v>0</v>
      </c>
    </row>
    <row r="136" spans="1:65" s="2" customFormat="1" ht="24.2" customHeight="1">
      <c r="A136" s="32"/>
      <c r="B136" s="33"/>
      <c r="C136" s="185" t="s">
        <v>8</v>
      </c>
      <c r="D136" s="185" t="s">
        <v>131</v>
      </c>
      <c r="E136" s="186" t="s">
        <v>170</v>
      </c>
      <c r="F136" s="187" t="s">
        <v>171</v>
      </c>
      <c r="G136" s="188" t="s">
        <v>172</v>
      </c>
      <c r="H136" s="189">
        <v>12</v>
      </c>
      <c r="I136" s="190"/>
      <c r="J136" s="191">
        <f>ROUND(I136*H136,2)</f>
        <v>0</v>
      </c>
      <c r="K136" s="192"/>
      <c r="L136" s="37"/>
      <c r="M136" s="193" t="s">
        <v>1</v>
      </c>
      <c r="N136" s="194" t="s">
        <v>39</v>
      </c>
      <c r="O136" s="69"/>
      <c r="P136" s="195">
        <f>O136*H136</f>
        <v>0</v>
      </c>
      <c r="Q136" s="195">
        <v>0</v>
      </c>
      <c r="R136" s="195">
        <f>Q136*H136</f>
        <v>0</v>
      </c>
      <c r="S136" s="195">
        <v>0</v>
      </c>
      <c r="T136" s="196">
        <f>S136*H136</f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97" t="s">
        <v>135</v>
      </c>
      <c r="AT136" s="197" t="s">
        <v>131</v>
      </c>
      <c r="AU136" s="197" t="s">
        <v>84</v>
      </c>
      <c r="AY136" s="15" t="s">
        <v>129</v>
      </c>
      <c r="BE136" s="198">
        <f>IF(N136="základní",J136,0)</f>
        <v>0</v>
      </c>
      <c r="BF136" s="198">
        <f>IF(N136="snížená",J136,0)</f>
        <v>0</v>
      </c>
      <c r="BG136" s="198">
        <f>IF(N136="zákl. přenesená",J136,0)</f>
        <v>0</v>
      </c>
      <c r="BH136" s="198">
        <f>IF(N136="sníž. přenesená",J136,0)</f>
        <v>0</v>
      </c>
      <c r="BI136" s="198">
        <f>IF(N136="nulová",J136,0)</f>
        <v>0</v>
      </c>
      <c r="BJ136" s="15" t="s">
        <v>82</v>
      </c>
      <c r="BK136" s="198">
        <f>ROUND(I136*H136,2)</f>
        <v>0</v>
      </c>
      <c r="BL136" s="15" t="s">
        <v>135</v>
      </c>
      <c r="BM136" s="197" t="s">
        <v>294</v>
      </c>
    </row>
    <row r="137" spans="1:65" s="2" customFormat="1" ht="19.5">
      <c r="A137" s="32"/>
      <c r="B137" s="33"/>
      <c r="C137" s="34"/>
      <c r="D137" s="199" t="s">
        <v>137</v>
      </c>
      <c r="E137" s="34"/>
      <c r="F137" s="200" t="s">
        <v>174</v>
      </c>
      <c r="G137" s="34"/>
      <c r="H137" s="34"/>
      <c r="I137" s="201"/>
      <c r="J137" s="34"/>
      <c r="K137" s="34"/>
      <c r="L137" s="37"/>
      <c r="M137" s="202"/>
      <c r="N137" s="203"/>
      <c r="O137" s="69"/>
      <c r="P137" s="69"/>
      <c r="Q137" s="69"/>
      <c r="R137" s="69"/>
      <c r="S137" s="69"/>
      <c r="T137" s="70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T137" s="15" t="s">
        <v>137</v>
      </c>
      <c r="AU137" s="15" t="s">
        <v>84</v>
      </c>
    </row>
    <row r="138" spans="1:65" s="2" customFormat="1" ht="11.25">
      <c r="A138" s="32"/>
      <c r="B138" s="33"/>
      <c r="C138" s="34"/>
      <c r="D138" s="204" t="s">
        <v>139</v>
      </c>
      <c r="E138" s="34"/>
      <c r="F138" s="205" t="s">
        <v>175</v>
      </c>
      <c r="G138" s="34"/>
      <c r="H138" s="34"/>
      <c r="I138" s="201"/>
      <c r="J138" s="34"/>
      <c r="K138" s="34"/>
      <c r="L138" s="37"/>
      <c r="M138" s="202"/>
      <c r="N138" s="203"/>
      <c r="O138" s="69"/>
      <c r="P138" s="69"/>
      <c r="Q138" s="69"/>
      <c r="R138" s="69"/>
      <c r="S138" s="69"/>
      <c r="T138" s="70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T138" s="15" t="s">
        <v>139</v>
      </c>
      <c r="AU138" s="15" t="s">
        <v>84</v>
      </c>
    </row>
    <row r="139" spans="1:65" s="2" customFormat="1" ht="24.2" customHeight="1">
      <c r="A139" s="32"/>
      <c r="B139" s="33"/>
      <c r="C139" s="185" t="s">
        <v>227</v>
      </c>
      <c r="D139" s="185" t="s">
        <v>131</v>
      </c>
      <c r="E139" s="186" t="s">
        <v>177</v>
      </c>
      <c r="F139" s="187" t="s">
        <v>178</v>
      </c>
      <c r="G139" s="188" t="s">
        <v>172</v>
      </c>
      <c r="H139" s="189">
        <v>12</v>
      </c>
      <c r="I139" s="190"/>
      <c r="J139" s="191">
        <f>ROUND(I139*H139,2)</f>
        <v>0</v>
      </c>
      <c r="K139" s="192"/>
      <c r="L139" s="37"/>
      <c r="M139" s="193" t="s">
        <v>1</v>
      </c>
      <c r="N139" s="194" t="s">
        <v>39</v>
      </c>
      <c r="O139" s="69"/>
      <c r="P139" s="195">
        <f>O139*H139</f>
        <v>0</v>
      </c>
      <c r="Q139" s="195">
        <v>0</v>
      </c>
      <c r="R139" s="195">
        <f>Q139*H139</f>
        <v>0</v>
      </c>
      <c r="S139" s="195">
        <v>0</v>
      </c>
      <c r="T139" s="196">
        <f>S139*H139</f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97" t="s">
        <v>135</v>
      </c>
      <c r="AT139" s="197" t="s">
        <v>131</v>
      </c>
      <c r="AU139" s="197" t="s">
        <v>84</v>
      </c>
      <c r="AY139" s="15" t="s">
        <v>129</v>
      </c>
      <c r="BE139" s="198">
        <f>IF(N139="základní",J139,0)</f>
        <v>0</v>
      </c>
      <c r="BF139" s="198">
        <f>IF(N139="snížená",J139,0)</f>
        <v>0</v>
      </c>
      <c r="BG139" s="198">
        <f>IF(N139="zákl. přenesená",J139,0)</f>
        <v>0</v>
      </c>
      <c r="BH139" s="198">
        <f>IF(N139="sníž. přenesená",J139,0)</f>
        <v>0</v>
      </c>
      <c r="BI139" s="198">
        <f>IF(N139="nulová",J139,0)</f>
        <v>0</v>
      </c>
      <c r="BJ139" s="15" t="s">
        <v>82</v>
      </c>
      <c r="BK139" s="198">
        <f>ROUND(I139*H139,2)</f>
        <v>0</v>
      </c>
      <c r="BL139" s="15" t="s">
        <v>135</v>
      </c>
      <c r="BM139" s="197" t="s">
        <v>295</v>
      </c>
    </row>
    <row r="140" spans="1:65" s="2" customFormat="1" ht="19.5">
      <c r="A140" s="32"/>
      <c r="B140" s="33"/>
      <c r="C140" s="34"/>
      <c r="D140" s="199" t="s">
        <v>141</v>
      </c>
      <c r="E140" s="34"/>
      <c r="F140" s="206" t="s">
        <v>176</v>
      </c>
      <c r="G140" s="34"/>
      <c r="H140" s="34"/>
      <c r="I140" s="201"/>
      <c r="J140" s="34"/>
      <c r="K140" s="34"/>
      <c r="L140" s="37"/>
      <c r="M140" s="202"/>
      <c r="N140" s="203"/>
      <c r="O140" s="69"/>
      <c r="P140" s="69"/>
      <c r="Q140" s="69"/>
      <c r="R140" s="69"/>
      <c r="S140" s="69"/>
      <c r="T140" s="70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T140" s="15" t="s">
        <v>141</v>
      </c>
      <c r="AU140" s="15" t="s">
        <v>84</v>
      </c>
    </row>
    <row r="141" spans="1:65" s="12" customFormat="1" ht="22.9" customHeight="1">
      <c r="B141" s="169"/>
      <c r="C141" s="170"/>
      <c r="D141" s="171" t="s">
        <v>73</v>
      </c>
      <c r="E141" s="183" t="s">
        <v>182</v>
      </c>
      <c r="F141" s="183" t="s">
        <v>183</v>
      </c>
      <c r="G141" s="170"/>
      <c r="H141" s="170"/>
      <c r="I141" s="173"/>
      <c r="J141" s="184">
        <f>BK141</f>
        <v>0</v>
      </c>
      <c r="K141" s="170"/>
      <c r="L141" s="175"/>
      <c r="M141" s="176"/>
      <c r="N141" s="177"/>
      <c r="O141" s="177"/>
      <c r="P141" s="178">
        <f>SUM(P142:P152)</f>
        <v>0</v>
      </c>
      <c r="Q141" s="177"/>
      <c r="R141" s="178">
        <f>SUM(R142:R152)</f>
        <v>0</v>
      </c>
      <c r="S141" s="177"/>
      <c r="T141" s="179">
        <f>SUM(T142:T152)</f>
        <v>0</v>
      </c>
      <c r="AR141" s="180" t="s">
        <v>82</v>
      </c>
      <c r="AT141" s="181" t="s">
        <v>73</v>
      </c>
      <c r="AU141" s="181" t="s">
        <v>82</v>
      </c>
      <c r="AY141" s="180" t="s">
        <v>129</v>
      </c>
      <c r="BK141" s="182">
        <f>SUM(BK142:BK152)</f>
        <v>0</v>
      </c>
    </row>
    <row r="142" spans="1:65" s="2" customFormat="1" ht="21.75" customHeight="1">
      <c r="A142" s="32"/>
      <c r="B142" s="33"/>
      <c r="C142" s="185" t="s">
        <v>184</v>
      </c>
      <c r="D142" s="185" t="s">
        <v>131</v>
      </c>
      <c r="E142" s="186" t="s">
        <v>185</v>
      </c>
      <c r="F142" s="187" t="s">
        <v>186</v>
      </c>
      <c r="G142" s="188" t="s">
        <v>187</v>
      </c>
      <c r="H142" s="189">
        <v>50.6</v>
      </c>
      <c r="I142" s="190"/>
      <c r="J142" s="191">
        <f>ROUND(I142*H142,2)</f>
        <v>0</v>
      </c>
      <c r="K142" s="192"/>
      <c r="L142" s="37"/>
      <c r="M142" s="193" t="s">
        <v>1</v>
      </c>
      <c r="N142" s="194" t="s">
        <v>39</v>
      </c>
      <c r="O142" s="69"/>
      <c r="P142" s="195">
        <f>O142*H142</f>
        <v>0</v>
      </c>
      <c r="Q142" s="195">
        <v>0</v>
      </c>
      <c r="R142" s="195">
        <f>Q142*H142</f>
        <v>0</v>
      </c>
      <c r="S142" s="195">
        <v>0</v>
      </c>
      <c r="T142" s="196">
        <f>S142*H142</f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97" t="s">
        <v>135</v>
      </c>
      <c r="AT142" s="197" t="s">
        <v>131</v>
      </c>
      <c r="AU142" s="197" t="s">
        <v>84</v>
      </c>
      <c r="AY142" s="15" t="s">
        <v>129</v>
      </c>
      <c r="BE142" s="198">
        <f>IF(N142="základní",J142,0)</f>
        <v>0</v>
      </c>
      <c r="BF142" s="198">
        <f>IF(N142="snížená",J142,0)</f>
        <v>0</v>
      </c>
      <c r="BG142" s="198">
        <f>IF(N142="zákl. přenesená",J142,0)</f>
        <v>0</v>
      </c>
      <c r="BH142" s="198">
        <f>IF(N142="sníž. přenesená",J142,0)</f>
        <v>0</v>
      </c>
      <c r="BI142" s="198">
        <f>IF(N142="nulová",J142,0)</f>
        <v>0</v>
      </c>
      <c r="BJ142" s="15" t="s">
        <v>82</v>
      </c>
      <c r="BK142" s="198">
        <f>ROUND(I142*H142,2)</f>
        <v>0</v>
      </c>
      <c r="BL142" s="15" t="s">
        <v>135</v>
      </c>
      <c r="BM142" s="197" t="s">
        <v>188</v>
      </c>
    </row>
    <row r="143" spans="1:65" s="2" customFormat="1" ht="19.5">
      <c r="A143" s="32"/>
      <c r="B143" s="33"/>
      <c r="C143" s="34"/>
      <c r="D143" s="199" t="s">
        <v>137</v>
      </c>
      <c r="E143" s="34"/>
      <c r="F143" s="200" t="s">
        <v>189</v>
      </c>
      <c r="G143" s="34"/>
      <c r="H143" s="34"/>
      <c r="I143" s="201"/>
      <c r="J143" s="34"/>
      <c r="K143" s="34"/>
      <c r="L143" s="37"/>
      <c r="M143" s="202"/>
      <c r="N143" s="203"/>
      <c r="O143" s="69"/>
      <c r="P143" s="69"/>
      <c r="Q143" s="69"/>
      <c r="R143" s="69"/>
      <c r="S143" s="69"/>
      <c r="T143" s="70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T143" s="15" t="s">
        <v>137</v>
      </c>
      <c r="AU143" s="15" t="s">
        <v>84</v>
      </c>
    </row>
    <row r="144" spans="1:65" s="2" customFormat="1" ht="11.25">
      <c r="A144" s="32"/>
      <c r="B144" s="33"/>
      <c r="C144" s="34"/>
      <c r="D144" s="204" t="s">
        <v>139</v>
      </c>
      <c r="E144" s="34"/>
      <c r="F144" s="205" t="s">
        <v>190</v>
      </c>
      <c r="G144" s="34"/>
      <c r="H144" s="34"/>
      <c r="I144" s="201"/>
      <c r="J144" s="34"/>
      <c r="K144" s="34"/>
      <c r="L144" s="37"/>
      <c r="M144" s="202"/>
      <c r="N144" s="203"/>
      <c r="O144" s="69"/>
      <c r="P144" s="69"/>
      <c r="Q144" s="69"/>
      <c r="R144" s="69"/>
      <c r="S144" s="69"/>
      <c r="T144" s="70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T144" s="15" t="s">
        <v>139</v>
      </c>
      <c r="AU144" s="15" t="s">
        <v>84</v>
      </c>
    </row>
    <row r="145" spans="1:65" s="2" customFormat="1" ht="24.2" customHeight="1">
      <c r="A145" s="32"/>
      <c r="B145" s="33"/>
      <c r="C145" s="185" t="s">
        <v>191</v>
      </c>
      <c r="D145" s="185" t="s">
        <v>131</v>
      </c>
      <c r="E145" s="186" t="s">
        <v>192</v>
      </c>
      <c r="F145" s="187" t="s">
        <v>193</v>
      </c>
      <c r="G145" s="188" t="s">
        <v>187</v>
      </c>
      <c r="H145" s="189">
        <v>1821.6</v>
      </c>
      <c r="I145" s="190"/>
      <c r="J145" s="191">
        <f>ROUND(I145*H145,2)</f>
        <v>0</v>
      </c>
      <c r="K145" s="192"/>
      <c r="L145" s="37"/>
      <c r="M145" s="193" t="s">
        <v>1</v>
      </c>
      <c r="N145" s="194" t="s">
        <v>39</v>
      </c>
      <c r="O145" s="69"/>
      <c r="P145" s="195">
        <f>O145*H145</f>
        <v>0</v>
      </c>
      <c r="Q145" s="195">
        <v>0</v>
      </c>
      <c r="R145" s="195">
        <f>Q145*H145</f>
        <v>0</v>
      </c>
      <c r="S145" s="195">
        <v>0</v>
      </c>
      <c r="T145" s="196">
        <f>S145*H145</f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97" t="s">
        <v>135</v>
      </c>
      <c r="AT145" s="197" t="s">
        <v>131</v>
      </c>
      <c r="AU145" s="197" t="s">
        <v>84</v>
      </c>
      <c r="AY145" s="15" t="s">
        <v>129</v>
      </c>
      <c r="BE145" s="198">
        <f>IF(N145="základní",J145,0)</f>
        <v>0</v>
      </c>
      <c r="BF145" s="198">
        <f>IF(N145="snížená",J145,0)</f>
        <v>0</v>
      </c>
      <c r="BG145" s="198">
        <f>IF(N145="zákl. přenesená",J145,0)</f>
        <v>0</v>
      </c>
      <c r="BH145" s="198">
        <f>IF(N145="sníž. přenesená",J145,0)</f>
        <v>0</v>
      </c>
      <c r="BI145" s="198">
        <f>IF(N145="nulová",J145,0)</f>
        <v>0</v>
      </c>
      <c r="BJ145" s="15" t="s">
        <v>82</v>
      </c>
      <c r="BK145" s="198">
        <f>ROUND(I145*H145,2)</f>
        <v>0</v>
      </c>
      <c r="BL145" s="15" t="s">
        <v>135</v>
      </c>
      <c r="BM145" s="197" t="s">
        <v>194</v>
      </c>
    </row>
    <row r="146" spans="1:65" s="2" customFormat="1" ht="19.5">
      <c r="A146" s="32"/>
      <c r="B146" s="33"/>
      <c r="C146" s="34"/>
      <c r="D146" s="199" t="s">
        <v>137</v>
      </c>
      <c r="E146" s="34"/>
      <c r="F146" s="200" t="s">
        <v>195</v>
      </c>
      <c r="G146" s="34"/>
      <c r="H146" s="34"/>
      <c r="I146" s="201"/>
      <c r="J146" s="34"/>
      <c r="K146" s="34"/>
      <c r="L146" s="37"/>
      <c r="M146" s="202"/>
      <c r="N146" s="203"/>
      <c r="O146" s="69"/>
      <c r="P146" s="69"/>
      <c r="Q146" s="69"/>
      <c r="R146" s="69"/>
      <c r="S146" s="69"/>
      <c r="T146" s="70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T146" s="15" t="s">
        <v>137</v>
      </c>
      <c r="AU146" s="15" t="s">
        <v>84</v>
      </c>
    </row>
    <row r="147" spans="1:65" s="2" customFormat="1" ht="11.25">
      <c r="A147" s="32"/>
      <c r="B147" s="33"/>
      <c r="C147" s="34"/>
      <c r="D147" s="204" t="s">
        <v>139</v>
      </c>
      <c r="E147" s="34"/>
      <c r="F147" s="205" t="s">
        <v>196</v>
      </c>
      <c r="G147" s="34"/>
      <c r="H147" s="34"/>
      <c r="I147" s="201"/>
      <c r="J147" s="34"/>
      <c r="K147" s="34"/>
      <c r="L147" s="37"/>
      <c r="M147" s="202"/>
      <c r="N147" s="203"/>
      <c r="O147" s="69"/>
      <c r="P147" s="69"/>
      <c r="Q147" s="69"/>
      <c r="R147" s="69"/>
      <c r="S147" s="69"/>
      <c r="T147" s="70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T147" s="15" t="s">
        <v>139</v>
      </c>
      <c r="AU147" s="15" t="s">
        <v>84</v>
      </c>
    </row>
    <row r="148" spans="1:65" s="2" customFormat="1" ht="19.5">
      <c r="A148" s="32"/>
      <c r="B148" s="33"/>
      <c r="C148" s="34"/>
      <c r="D148" s="199" t="s">
        <v>141</v>
      </c>
      <c r="E148" s="34"/>
      <c r="F148" s="206" t="s">
        <v>197</v>
      </c>
      <c r="G148" s="34"/>
      <c r="H148" s="34"/>
      <c r="I148" s="201"/>
      <c r="J148" s="34"/>
      <c r="K148" s="34"/>
      <c r="L148" s="37"/>
      <c r="M148" s="202"/>
      <c r="N148" s="203"/>
      <c r="O148" s="69"/>
      <c r="P148" s="69"/>
      <c r="Q148" s="69"/>
      <c r="R148" s="69"/>
      <c r="S148" s="69"/>
      <c r="T148" s="70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T148" s="15" t="s">
        <v>141</v>
      </c>
      <c r="AU148" s="15" t="s">
        <v>84</v>
      </c>
    </row>
    <row r="149" spans="1:65" s="13" customFormat="1" ht="11.25">
      <c r="B149" s="207"/>
      <c r="C149" s="208"/>
      <c r="D149" s="199" t="s">
        <v>198</v>
      </c>
      <c r="E149" s="208"/>
      <c r="F149" s="209" t="s">
        <v>296</v>
      </c>
      <c r="G149" s="208"/>
      <c r="H149" s="210">
        <v>1821.6</v>
      </c>
      <c r="I149" s="211"/>
      <c r="J149" s="208"/>
      <c r="K149" s="208"/>
      <c r="L149" s="212"/>
      <c r="M149" s="213"/>
      <c r="N149" s="214"/>
      <c r="O149" s="214"/>
      <c r="P149" s="214"/>
      <c r="Q149" s="214"/>
      <c r="R149" s="214"/>
      <c r="S149" s="214"/>
      <c r="T149" s="215"/>
      <c r="AT149" s="216" t="s">
        <v>198</v>
      </c>
      <c r="AU149" s="216" t="s">
        <v>84</v>
      </c>
      <c r="AV149" s="13" t="s">
        <v>84</v>
      </c>
      <c r="AW149" s="13" t="s">
        <v>4</v>
      </c>
      <c r="AX149" s="13" t="s">
        <v>82</v>
      </c>
      <c r="AY149" s="216" t="s">
        <v>129</v>
      </c>
    </row>
    <row r="150" spans="1:65" s="2" customFormat="1" ht="44.25" customHeight="1">
      <c r="A150" s="32"/>
      <c r="B150" s="33"/>
      <c r="C150" s="185" t="s">
        <v>167</v>
      </c>
      <c r="D150" s="185" t="s">
        <v>131</v>
      </c>
      <c r="E150" s="186" t="s">
        <v>206</v>
      </c>
      <c r="F150" s="187" t="s">
        <v>207</v>
      </c>
      <c r="G150" s="188" t="s">
        <v>187</v>
      </c>
      <c r="H150" s="189">
        <v>50.6</v>
      </c>
      <c r="I150" s="190"/>
      <c r="J150" s="191">
        <f>ROUND(I150*H150,2)</f>
        <v>0</v>
      </c>
      <c r="K150" s="192"/>
      <c r="L150" s="37"/>
      <c r="M150" s="193" t="s">
        <v>1</v>
      </c>
      <c r="N150" s="194" t="s">
        <v>39</v>
      </c>
      <c r="O150" s="69"/>
      <c r="P150" s="195">
        <f>O150*H150</f>
        <v>0</v>
      </c>
      <c r="Q150" s="195">
        <v>0</v>
      </c>
      <c r="R150" s="195">
        <f>Q150*H150</f>
        <v>0</v>
      </c>
      <c r="S150" s="195">
        <v>0</v>
      </c>
      <c r="T150" s="196">
        <f>S150*H150</f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97" t="s">
        <v>135</v>
      </c>
      <c r="AT150" s="197" t="s">
        <v>131</v>
      </c>
      <c r="AU150" s="197" t="s">
        <v>84</v>
      </c>
      <c r="AY150" s="15" t="s">
        <v>129</v>
      </c>
      <c r="BE150" s="198">
        <f>IF(N150="základní",J150,0)</f>
        <v>0</v>
      </c>
      <c r="BF150" s="198">
        <f>IF(N150="snížená",J150,0)</f>
        <v>0</v>
      </c>
      <c r="BG150" s="198">
        <f>IF(N150="zákl. přenesená",J150,0)</f>
        <v>0</v>
      </c>
      <c r="BH150" s="198">
        <f>IF(N150="sníž. přenesená",J150,0)</f>
        <v>0</v>
      </c>
      <c r="BI150" s="198">
        <f>IF(N150="nulová",J150,0)</f>
        <v>0</v>
      </c>
      <c r="BJ150" s="15" t="s">
        <v>82</v>
      </c>
      <c r="BK150" s="198">
        <f>ROUND(I150*H150,2)</f>
        <v>0</v>
      </c>
      <c r="BL150" s="15" t="s">
        <v>135</v>
      </c>
      <c r="BM150" s="197" t="s">
        <v>208</v>
      </c>
    </row>
    <row r="151" spans="1:65" s="2" customFormat="1" ht="29.25">
      <c r="A151" s="32"/>
      <c r="B151" s="33"/>
      <c r="C151" s="34"/>
      <c r="D151" s="199" t="s">
        <v>137</v>
      </c>
      <c r="E151" s="34"/>
      <c r="F151" s="200" t="s">
        <v>209</v>
      </c>
      <c r="G151" s="34"/>
      <c r="H151" s="34"/>
      <c r="I151" s="201"/>
      <c r="J151" s="34"/>
      <c r="K151" s="34"/>
      <c r="L151" s="37"/>
      <c r="M151" s="202"/>
      <c r="N151" s="203"/>
      <c r="O151" s="69"/>
      <c r="P151" s="69"/>
      <c r="Q151" s="69"/>
      <c r="R151" s="69"/>
      <c r="S151" s="69"/>
      <c r="T151" s="70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T151" s="15" t="s">
        <v>137</v>
      </c>
      <c r="AU151" s="15" t="s">
        <v>84</v>
      </c>
    </row>
    <row r="152" spans="1:65" s="2" customFormat="1" ht="11.25">
      <c r="A152" s="32"/>
      <c r="B152" s="33"/>
      <c r="C152" s="34"/>
      <c r="D152" s="204" t="s">
        <v>139</v>
      </c>
      <c r="E152" s="34"/>
      <c r="F152" s="205" t="s">
        <v>210</v>
      </c>
      <c r="G152" s="34"/>
      <c r="H152" s="34"/>
      <c r="I152" s="201"/>
      <c r="J152" s="34"/>
      <c r="K152" s="34"/>
      <c r="L152" s="37"/>
      <c r="M152" s="202"/>
      <c r="N152" s="203"/>
      <c r="O152" s="69"/>
      <c r="P152" s="69"/>
      <c r="Q152" s="69"/>
      <c r="R152" s="69"/>
      <c r="S152" s="69"/>
      <c r="T152" s="70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T152" s="15" t="s">
        <v>139</v>
      </c>
      <c r="AU152" s="15" t="s">
        <v>84</v>
      </c>
    </row>
    <row r="153" spans="1:65" s="12" customFormat="1" ht="25.9" customHeight="1">
      <c r="B153" s="169"/>
      <c r="C153" s="170"/>
      <c r="D153" s="171" t="s">
        <v>73</v>
      </c>
      <c r="E153" s="172" t="s">
        <v>211</v>
      </c>
      <c r="F153" s="172" t="s">
        <v>212</v>
      </c>
      <c r="G153" s="170"/>
      <c r="H153" s="170"/>
      <c r="I153" s="173"/>
      <c r="J153" s="174">
        <f>BK153</f>
        <v>0</v>
      </c>
      <c r="K153" s="170"/>
      <c r="L153" s="175"/>
      <c r="M153" s="176"/>
      <c r="N153" s="177"/>
      <c r="O153" s="177"/>
      <c r="P153" s="178">
        <f>SUM(P154:P156)</f>
        <v>0</v>
      </c>
      <c r="Q153" s="177"/>
      <c r="R153" s="178">
        <f>SUM(R154:R156)</f>
        <v>0</v>
      </c>
      <c r="S153" s="177"/>
      <c r="T153" s="179">
        <f>SUM(T154:T156)</f>
        <v>0</v>
      </c>
      <c r="AR153" s="180" t="s">
        <v>148</v>
      </c>
      <c r="AT153" s="181" t="s">
        <v>73</v>
      </c>
      <c r="AU153" s="181" t="s">
        <v>74</v>
      </c>
      <c r="AY153" s="180" t="s">
        <v>129</v>
      </c>
      <c r="BK153" s="182">
        <f>SUM(BK154:BK156)</f>
        <v>0</v>
      </c>
    </row>
    <row r="154" spans="1:65" s="2" customFormat="1" ht="16.5" customHeight="1">
      <c r="A154" s="32"/>
      <c r="B154" s="33"/>
      <c r="C154" s="185" t="s">
        <v>213</v>
      </c>
      <c r="D154" s="185" t="s">
        <v>131</v>
      </c>
      <c r="E154" s="186" t="s">
        <v>214</v>
      </c>
      <c r="F154" s="187" t="s">
        <v>215</v>
      </c>
      <c r="G154" s="188" t="s">
        <v>216</v>
      </c>
      <c r="H154" s="189">
        <v>1</v>
      </c>
      <c r="I154" s="190"/>
      <c r="J154" s="191">
        <f>ROUND(I154*H154,2)</f>
        <v>0</v>
      </c>
      <c r="K154" s="192"/>
      <c r="L154" s="37"/>
      <c r="M154" s="193" t="s">
        <v>1</v>
      </c>
      <c r="N154" s="194" t="s">
        <v>39</v>
      </c>
      <c r="O154" s="69"/>
      <c r="P154" s="195">
        <f>O154*H154</f>
        <v>0</v>
      </c>
      <c r="Q154" s="195">
        <v>0</v>
      </c>
      <c r="R154" s="195">
        <f>Q154*H154</f>
        <v>0</v>
      </c>
      <c r="S154" s="195">
        <v>0</v>
      </c>
      <c r="T154" s="196">
        <f>S154*H154</f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97" t="s">
        <v>217</v>
      </c>
      <c r="AT154" s="197" t="s">
        <v>131</v>
      </c>
      <c r="AU154" s="197" t="s">
        <v>82</v>
      </c>
      <c r="AY154" s="15" t="s">
        <v>129</v>
      </c>
      <c r="BE154" s="198">
        <f>IF(N154="základní",J154,0)</f>
        <v>0</v>
      </c>
      <c r="BF154" s="198">
        <f>IF(N154="snížená",J154,0)</f>
        <v>0</v>
      </c>
      <c r="BG154" s="198">
        <f>IF(N154="zákl. přenesená",J154,0)</f>
        <v>0</v>
      </c>
      <c r="BH154" s="198">
        <f>IF(N154="sníž. přenesená",J154,0)</f>
        <v>0</v>
      </c>
      <c r="BI154" s="198">
        <f>IF(N154="nulová",J154,0)</f>
        <v>0</v>
      </c>
      <c r="BJ154" s="15" t="s">
        <v>82</v>
      </c>
      <c r="BK154" s="198">
        <f>ROUND(I154*H154,2)</f>
        <v>0</v>
      </c>
      <c r="BL154" s="15" t="s">
        <v>217</v>
      </c>
      <c r="BM154" s="197" t="s">
        <v>218</v>
      </c>
    </row>
    <row r="155" spans="1:65" s="2" customFormat="1" ht="11.25">
      <c r="A155" s="32"/>
      <c r="B155" s="33"/>
      <c r="C155" s="34"/>
      <c r="D155" s="199" t="s">
        <v>137</v>
      </c>
      <c r="E155" s="34"/>
      <c r="F155" s="200" t="s">
        <v>215</v>
      </c>
      <c r="G155" s="34"/>
      <c r="H155" s="34"/>
      <c r="I155" s="201"/>
      <c r="J155" s="34"/>
      <c r="K155" s="34"/>
      <c r="L155" s="37"/>
      <c r="M155" s="202"/>
      <c r="N155" s="203"/>
      <c r="O155" s="69"/>
      <c r="P155" s="69"/>
      <c r="Q155" s="69"/>
      <c r="R155" s="69"/>
      <c r="S155" s="69"/>
      <c r="T155" s="70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T155" s="15" t="s">
        <v>137</v>
      </c>
      <c r="AU155" s="15" t="s">
        <v>82</v>
      </c>
    </row>
    <row r="156" spans="1:65" s="2" customFormat="1" ht="11.25">
      <c r="A156" s="32"/>
      <c r="B156" s="33"/>
      <c r="C156" s="34"/>
      <c r="D156" s="204" t="s">
        <v>139</v>
      </c>
      <c r="E156" s="34"/>
      <c r="F156" s="205" t="s">
        <v>219</v>
      </c>
      <c r="G156" s="34"/>
      <c r="H156" s="34"/>
      <c r="I156" s="201"/>
      <c r="J156" s="34"/>
      <c r="K156" s="34"/>
      <c r="L156" s="37"/>
      <c r="M156" s="217"/>
      <c r="N156" s="218"/>
      <c r="O156" s="219"/>
      <c r="P156" s="219"/>
      <c r="Q156" s="219"/>
      <c r="R156" s="219"/>
      <c r="S156" s="219"/>
      <c r="T156" s="220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T156" s="15" t="s">
        <v>139</v>
      </c>
      <c r="AU156" s="15" t="s">
        <v>82</v>
      </c>
    </row>
    <row r="157" spans="1:65" s="2" customFormat="1" ht="6.95" customHeight="1">
      <c r="A157" s="32"/>
      <c r="B157" s="52"/>
      <c r="C157" s="53"/>
      <c r="D157" s="53"/>
      <c r="E157" s="53"/>
      <c r="F157" s="53"/>
      <c r="G157" s="53"/>
      <c r="H157" s="53"/>
      <c r="I157" s="53"/>
      <c r="J157" s="53"/>
      <c r="K157" s="53"/>
      <c r="L157" s="37"/>
      <c r="M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</row>
  </sheetData>
  <sheetProtection algorithmName="SHA-512" hashValue="6lM/LTErP9mO0n5AiqEH9k4+91wYeGiuMkY9yBPqH4aT4XiSZePLnijQo74T6NXaGTLVRw13eMx3m357hkTWVg==" saltValue="SCv2iP6bMnESF9H/HEToan9Q815+1nWUYqPsPsWc4JYzzn7vVqJW+zUEBF7DmawQG2b3y6orTg6UyiIyXT8xVw==" spinCount="100000" sheet="1" objects="1" scenarios="1" formatColumns="0" formatRows="0" autoFilter="0"/>
  <autoFilter ref="C121:K156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hyperlinks>
    <hyperlink ref="F127" r:id="rId1"/>
    <hyperlink ref="F131" r:id="rId2"/>
    <hyperlink ref="F134" r:id="rId3"/>
    <hyperlink ref="F138" r:id="rId4"/>
    <hyperlink ref="F144" r:id="rId5"/>
    <hyperlink ref="F147" r:id="rId6"/>
    <hyperlink ref="F152" r:id="rId7"/>
    <hyperlink ref="F156" r:id="rId8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14</vt:i4>
      </vt:variant>
    </vt:vector>
  </HeadingPairs>
  <TitlesOfParts>
    <vt:vector size="21" baseType="lpstr">
      <vt:lpstr>Rekapitulace stavby</vt:lpstr>
      <vt:lpstr>01 - MK ZÁPLOTÍ</vt:lpstr>
      <vt:lpstr>02 - MK KEMPČICE WATSON</vt:lpstr>
      <vt:lpstr>03 - MK KEMPČICE č.p. 580</vt:lpstr>
      <vt:lpstr>04 - MK KEMPČICE TOČNA</vt:lpstr>
      <vt:lpstr>05 - MK CHALUPŇOKI</vt:lpstr>
      <vt:lpstr>06 - MK VEDLE OBECNÉHO ÚŘADU</vt:lpstr>
      <vt:lpstr>'01 - MK ZÁPLOTÍ'!Print_Area</vt:lpstr>
      <vt:lpstr>'02 - MK KEMPČICE WATSON'!Print_Area</vt:lpstr>
      <vt:lpstr>'03 - MK KEMPČICE č.p. 580'!Print_Area</vt:lpstr>
      <vt:lpstr>'04 - MK KEMPČICE TOČNA'!Print_Area</vt:lpstr>
      <vt:lpstr>'05 - MK CHALUPŇOKI'!Print_Area</vt:lpstr>
      <vt:lpstr>'06 - MK VEDLE OBECNÉHO ÚŘADU'!Print_Area</vt:lpstr>
      <vt:lpstr>'Rekapitulace stavby'!Print_Area</vt:lpstr>
      <vt:lpstr>'01 - MK ZÁPLOTÍ'!Print_Titles</vt:lpstr>
      <vt:lpstr>'02 - MK KEMPČICE WATSON'!Print_Titles</vt:lpstr>
      <vt:lpstr>'03 - MK KEMPČICE č.p. 580'!Print_Titles</vt:lpstr>
      <vt:lpstr>'04 - MK KEMPČICE TOČNA'!Print_Titles</vt:lpstr>
      <vt:lpstr>'05 - MK CHALUPŇOKI'!Print_Titles</vt:lpstr>
      <vt:lpstr>'06 - MK VEDLE OBECNÉHO ÚŘADU'!Print_Titles</vt:lpstr>
      <vt:lpstr>'Rekapitulace stavby'!Print_Titles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Radim Wiesner</dc:creator>
  <cp:lastModifiedBy>Radim Wiesner</cp:lastModifiedBy>
  <dcterms:created xsi:type="dcterms:W3CDTF">2024-08-26T09:42:55Z</dcterms:created>
  <dcterms:modified xsi:type="dcterms:W3CDTF">2024-08-26T09:44:50Z</dcterms:modified>
</cp:coreProperties>
</file>